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49" i="62" l="1"/>
  <c r="D48" i="62" s="1"/>
  <c r="C49" i="62"/>
  <c r="C48" i="62" s="1"/>
  <c r="D117" i="62"/>
  <c r="C117" i="62"/>
  <c r="D115" i="62"/>
  <c r="C115" i="62"/>
  <c r="D109" i="62"/>
  <c r="C109" i="62"/>
  <c r="D106" i="62"/>
  <c r="C106" i="62"/>
  <c r="A4" i="65" l="1"/>
  <c r="D37" i="62"/>
  <c r="C37" i="62"/>
  <c r="D119" i="62" l="1"/>
  <c r="D105" i="62" s="1"/>
  <c r="C119" i="62"/>
  <c r="C105" i="62" s="1"/>
  <c r="C161" i="59"/>
  <c r="E161" i="59" s="1"/>
  <c r="C154" i="59"/>
  <c r="C150" i="59"/>
  <c r="C140" i="59"/>
  <c r="E150" i="59" l="1"/>
  <c r="C49" i="65"/>
  <c r="C40" i="65"/>
  <c r="D102" i="62" l="1"/>
  <c r="D101" i="62" s="1"/>
  <c r="C102" i="62"/>
  <c r="C101" i="62" s="1"/>
  <c r="D20" i="62" l="1"/>
  <c r="C20" i="62"/>
  <c r="D127" i="62" l="1"/>
  <c r="D104" i="62" s="1"/>
  <c r="C127" i="62"/>
  <c r="C104" i="62" s="1"/>
  <c r="D95" i="62"/>
  <c r="C95" i="62"/>
  <c r="D28" i="62"/>
  <c r="D43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5" i="65" l="1"/>
  <c r="C97" i="59" l="1"/>
  <c r="D121" i="59" l="1"/>
  <c r="D120" i="59"/>
  <c r="D119" i="59"/>
  <c r="D117" i="59"/>
  <c r="D116" i="59"/>
  <c r="D115" i="59"/>
  <c r="D114" i="59"/>
  <c r="D113" i="59"/>
  <c r="D112" i="59"/>
  <c r="D111" i="59"/>
  <c r="D110" i="59"/>
  <c r="D109" i="59"/>
  <c r="C200" i="60" l="1"/>
  <c r="D16" i="62" l="1"/>
  <c r="C16" i="62"/>
  <c r="E9" i="62" s="1"/>
  <c r="C41" i="59"/>
  <c r="E41" i="59" s="1"/>
  <c r="C32" i="59"/>
  <c r="E32" i="59" s="1"/>
  <c r="C11" i="60" l="1"/>
  <c r="C93" i="62" l="1"/>
  <c r="C92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3" i="62"/>
  <c r="C83" i="62"/>
  <c r="D77" i="62"/>
  <c r="C77" i="62"/>
  <c r="D74" i="62"/>
  <c r="C74" i="62"/>
  <c r="D65" i="62"/>
  <c r="C65" i="62"/>
  <c r="C28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3" i="62"/>
  <c r="E20" i="62"/>
  <c r="C57" i="60"/>
  <c r="C64" i="62"/>
  <c r="C47" i="62" s="1"/>
  <c r="D64" i="62"/>
  <c r="D47" i="62" s="1"/>
  <c r="D137" i="62" s="1"/>
  <c r="C94" i="60"/>
  <c r="E94" i="60" s="1"/>
  <c r="C69" i="60"/>
  <c r="E46" i="62" l="1"/>
  <c r="C137" i="62"/>
  <c r="C144" i="59"/>
  <c r="E140" i="59" s="1"/>
  <c r="C131" i="59"/>
  <c r="C124" i="59"/>
  <c r="G118" i="59"/>
  <c r="F118" i="59"/>
  <c r="E118" i="59"/>
  <c r="D118" i="59"/>
  <c r="C118" i="59"/>
  <c r="G108" i="59"/>
  <c r="F108" i="59"/>
  <c r="E108" i="59"/>
  <c r="D108" i="59"/>
  <c r="C108" i="59"/>
  <c r="H108" i="59" s="1"/>
  <c r="C102" i="59"/>
  <c r="E97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s="1"/>
  <c r="E124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<sst xmlns="http://schemas.openxmlformats.org/spreadsheetml/2006/main" count="854" uniqueCount="600">
  <si>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</si>
  <si>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</si>
  <si>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</si>
  <si>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</si>
  <si>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</si>
  <si>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</si>
  <si>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</si>
  <si>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</si>
  <si>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</si>
  <si>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</si>
  <si>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</si>
  <si>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</si>
  <si>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</si>
  <si>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</si>
  <si>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</si>
  <si>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</si>
  <si>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</si>
  <si>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</si>
  <si>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</si>
  <si>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</si>
  <si>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</si>
  <si>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</si>
  <si>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</si>
  <si>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</si>
  <si>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</si>
  <si>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</si>
  <si>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</si>
  <si>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</si>
  <si>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</si>
  <si>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</si>
  <si>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</si>
  <si>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</si>
  <si>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</si>
  <si>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</si>
  <si>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</si>
  <si>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</si>
  <si>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</si>
  <si>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</si>
  <si>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</si>
  <si>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</si>
  <si>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</si>
  <si>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</si>
  <si>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</si>
  <si>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</si>
  <si>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</si>
  <si>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</si>
  <si>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</si>
  <si>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</si>
  <si>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</si>
  <si>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</si>
  <si>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</si>
  <si>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</si>
  <si>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</si>
  <si>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</si>
  <si>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</si>
  <si>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</si>
  <si>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</si>
  <si>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</si>
  <si>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</si>
  <si>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</si>
  <si>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</si>
  <si>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</si>
  <si>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</si>
  <si>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</si>
  <si>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</si>
  <si>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</si>
  <si>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</si>
  <si>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</si>
  <si>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</si>
  <si>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</si>
  <si>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</si>
  <si>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</si>
  <si>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</si>
  <si>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</si>
  <si>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</si>
  <si>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</si>
  <si>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</si>
  <si>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</si>
  <si>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</si>
  <si>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</si>
  <si>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</si>
  <si>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</si>
  <si>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</si>
  <si>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</si>
  <si>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</si>
  <si>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</si>
  <si>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</si>
  <si>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</si>
  <si>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</si>
  <si>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</si>
  <si>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</si>
  <si>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</si>
  <si>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</si>
  <si>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</si>
  <si>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</si>
  <si>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</si>
  <si>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</si>
  <si>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</si>
  <si>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</si>
  <si>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</si>
  <si>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</si>
  <si>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</si>
  <si>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</si>
  <si>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</si>
  <si>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</si>
  <si>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</si>
  <si>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</si>
  <si>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</si>
  <si>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</si>
  <si>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</si>
  <si>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</si>
  <si>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</si>
  <si>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</si>
  <si>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</si>
  <si>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</si>
  <si>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</si>
  <si>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</si>
  <si>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</si>
  <si>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</si>
  <si>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</si>
  <si>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</si>
  <si>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</si>
  <si>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</si>
  <si>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</si>
  <si>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</si>
  <si>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</si>
  <si>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</si>
  <si>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</si>
  <si>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</si>
  <si>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</si>
  <si>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</si>
  <si>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</si>
  <si>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</si>
  <si>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</si>
  <si>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</si>
  <si>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</si>
  <si>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</si>
  <si>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</si>
  <si>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</si>
  <si>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</si>
  <si>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</si>
  <si>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</si>
  <si>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</si>
  <si>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</si>
  <si>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</si>
  <si>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</si>
  <si>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</si>
  <si>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</si>
  <si>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</si>
  <si>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</si>
  <si>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</si>
  <si>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</si>
  <si>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</si>
  <si>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</si>
  <si>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</si>
  <si>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</si>
  <si>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</si>
  <si>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</si>
  <si>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</si>
  <si>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</si>
  <si>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</si>
  <si>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</si>
  <si>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</si>
  <si>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</si>
  <si>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</si>
  <si>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</si>
  <si>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</si>
  <si>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</si>
  <si>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</si>
  <si>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</si>
  <si>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</si>
  <si>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</si>
  <si>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</si>
  <si>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</si>
  <si>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</si>
  <si>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</si>
  <si>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</si>
  <si>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</si>
  <si>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</si>
  <si>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</si>
  <si>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</si>
  <si>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</si>
  <si>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</si>
  <si>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</si>
  <si>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</si>
  <si>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</si>
  <si>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</si>
  <si>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</si>
  <si>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</si>
  <si>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</si>
  <si>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</si>
  <si>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</si>
  <si>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</si>
  <si>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</si>
  <si>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</si>
  <si>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</si>
  <si>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</si>
  <si>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</si>
  <si>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</si>
  <si>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</si>
  <si>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</si>
  <si>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</si>
  <si>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</si>
  <si>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</si>
  <si>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</si>
  <si>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</si>
  <si>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</si>
  <si>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</si>
  <si>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</si>
  <si>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</si>
  <si>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</si>
  <si>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</si>
  <si>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</si>
  <si>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</si>
  <si>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</si>
  <si>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</si>
  <si>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</si>
  <si>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</si>
  <si>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</si>
  <si>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</si>
  <si>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</si>
  <si>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</si>
  <si>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</si>
  <si>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</si>
  <si>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</si>
  <si>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</si>
  <si>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</si>
  <si>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</si>
  <si>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</si>
  <si>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</si>
  <si>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</si>
  <si>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</si>
  <si>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</si>
  <si>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</si>
  <si>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</si>
  <si>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</si>
  <si>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</si>
  <si>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</si>
  <si>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</si>
  <si>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</si>
  <si>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</si>
  <si>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</si>
  <si>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</si>
  <si>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</si>
  <si>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</si>
  <si>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</si>
  <si>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</si>
  <si>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</si>
  <si>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</si>
  <si>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</si>
  <si>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</si>
  <si>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</si>
  <si>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</si>
  <si>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</si>
  <si>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</si>
  <si>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</si>
  <si>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</si>
  <si>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</si>
  <si>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</si>
  <si>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</si>
  <si>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</si>
  <si>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</si>
  <si>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</si>
  <si>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</si>
  <si>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</si>
  <si>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</si>
  <si>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</si>
  <si>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</si>
  <si>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</si>
  <si>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</si>
  <si>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</si>
  <si>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</si>
  <si>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</si>
  <si>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</si>
  <si>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</si>
  <si>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</si>
  <si>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</si>
  <si>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</si>
  <si>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</si>
  <si>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</si>
  <si>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</si>
  <si>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</si>
  <si>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</si>
  <si>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</si>
  <si>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</si>
  <si>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</si>
  <si>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</si>
  <si>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</si>
  <si>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</si>
  <si>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</si>
  <si>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</si>
  <si>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</si>
  <si>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</si>
  <si>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</si>
  <si>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</si>
  <si>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</si>
  <si>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</si>
  <si>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</si>
  <si>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</si>
  <si>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</si>
  <si>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</si>
  <si>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</si>
  <si>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</si>
  <si>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</si>
  <si>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</si>
  <si>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</si>
  <si>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</si>
  <si>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</si>
  <si>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</si>
  <si>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</si>
  <si>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</si>
  <si>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</si>
  <si>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</si>
  <si>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</si>
  <si>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</si>
  <si>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</si>
  <si>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</si>
  <si>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</si>
  <si>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</si>
  <si>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</si>
  <si>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</si>
  <si>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</si>
  <si>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</si>
  <si>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</si>
  <si>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</si>
  <si>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</si>
  <si>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</si>
  <si>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</si>
  <si>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</si>
  <si>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</si>
  <si>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</si>
  <si>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</si>
  <si>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</si>
  <si>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</si>
  <si>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</si>
  <si>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</si>
  <si>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</si>
  <si>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</si>
  <si>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</si>
  <si>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</si>
  <si>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</si>
  <si>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</si>
  <si>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</si>
  <si>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</si>
  <si>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</si>
  <si>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</si>
  <si>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</si>
  <si>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</si>
  <si>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</si>
  <si>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</si>
  <si>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</si>
  <si>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</si>
  <si>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</si>
  <si>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</si>
  <si>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</si>
  <si>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</si>
  <si>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</si>
  <si>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</si>
  <si>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</si>
  <si>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</si>
  <si>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</si>
  <si>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</si>
  <si>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</si>
  <si>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</si>
  <si>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</si>
  <si>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</si>
  <si>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</si>
  <si>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</si>
  <si>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</si>
  <si>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</si>
  <si>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</si>
  <si>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</si>
  <si>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</si>
  <si>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</si>
  <si>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</si>
  <si>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</si>
  <si>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</si>
  <si>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</si>
  <si>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</si>
  <si>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</si>
  <si>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</si>
  <si>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</si>
  <si>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</si>
  <si>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</si>
  <si>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</si>
  <si>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</si>
  <si>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</si>
  <si>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</si>
  <si>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</si>
  <si>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</si>
  <si>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</si>
  <si>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</si>
  <si>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</si>
  <si>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</si>
  <si>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</si>
  <si>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</si>
  <si>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</si>
  <si>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</si>
  <si>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</si>
  <si>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</si>
  <si>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</si>
  <si>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</si>
  <si>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</si>
  <si>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</si>
  <si>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</si>
  <si>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</si>
  <si>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</si>
  <si>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</si>
  <si>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</si>
  <si>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</si>
  <si>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</si>
  <si>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</si>
  <si>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</si>
  <si>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</si>
  <si>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</si>
  <si>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</si>
  <si>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</si>
  <si>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</si>
  <si>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</si>
  <si>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</si>
  <si>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</si>
  <si>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</si>
  <si>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</si>
  <si>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</si>
  <si>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</si>
  <si>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</si>
  <si>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</si>
  <si>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</si>
  <si>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</si>
  <si>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</si>
  <si>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</si>
  <si>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</si>
  <si>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</si>
  <si>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</si>
  <si>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</si>
  <si>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</si>
  <si>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</si>
  <si>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</si>
  <si>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</si>
  <si>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</si>
  <si>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</si>
  <si>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</si>
  <si>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</si>
  <si>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</si>
  <si>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</si>
  <si>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</si>
  <si>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</si>
  <si>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</si>
  <si>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</si>
  <si>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</si>
  <si>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</si>
  <si>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</si>
  <si>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</si>
  <si>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</si>
  <si>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</si>
  <si>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</si>
  <si>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</si>
  <si>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</si>
  <si>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</si>
  <si>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</si>
  <si>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</si>
  <si>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</si>
  <si>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</si>
  <si>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</si>
  <si>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</si>
  <si>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</si>
  <si>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</si>
  <si>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</si>
  <si>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</si>
  <si>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</si>
  <si>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</si>
  <si>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</si>
  <si>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</si>
  <si>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</si>
  <si>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</si>
  <si>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</si>
  <si>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</si>
  <si>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</si>
  <si>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</si>
  <si>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</si>
  <si>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</si>
  <si>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</si>
  <si>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</si>
  <si>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</si>
  <si>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</si>
  <si>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</si>
  <si>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</si>
  <si>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</si>
  <si>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</si>
  <si>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</si>
  <si>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</si>
  <si>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</si>
  <si>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</si>
  <si>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</si>
  <si>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</si>
  <si>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</si>
  <si>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</si>
  <si>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</si>
  <si>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</si>
  <si>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</si>
  <si>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</si>
  <si>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</si>
  <si>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</si>
  <si>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</si>
  <si>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</si>
  <si>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</si>
  <si>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</si>
  <si>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</si>
  <si>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</si>
  <si>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</si>
  <si>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</si>
  <si>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</si>
  <si>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</si>
  <si>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</si>
  <si>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</si>
  <si>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</si>
  <si>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</si>
  <si>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</si>
  <si>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</si>
  <si>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</si>
  <si>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</si>
  <si>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</si>
  <si>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</si>
  <si>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</si>
  <si>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</si>
  <si>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</si>
  <si>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</si>
  <si>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</si>
  <si>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</si>
  <si>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</si>
  <si>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</si>
  <si>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</si>
  <si>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</si>
  <si>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</si>
  <si>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</si>
  <si>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</si>
  <si>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</si>
  <si>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</si>
  <si>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</si>
  <si>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</si>
  <si>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</si>
  <si>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</si>
  <si>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</si>
  <si>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</si>
  <si>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</si>
  <si>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</si>
  <si>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</si>
  <si>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</si>
  <si>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</si>
  <si>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</si>
  <si>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</si>
  <si>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</si>
  <si>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</si>
  <si>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</si>
  <si>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</si>
  <si>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</si>
  <si>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</si>
  <si>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</si>
  <si>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</si>
  <si>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</si>
  <si>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</si>
  <si>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</si>
  <si>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</si>
  <si>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</si>
  <si>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</si>
  <si>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</si>
  <si>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</si>
  <si>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</si>
  <si>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</si>
  <si>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</si>
  <si>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</si>
  <si>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</si>
  <si>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</si>
  <si>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</si>
  <si>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</si>
  <si>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</si>
  <si>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</si>
  <si>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</si>
  <si>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</si>
  <si>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</si>
  <si>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</si>
  <si>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</si>
  <si>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</si>
  <si>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</si>
  <si>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</si>
  <si>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</si>
  <si>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</si>
  <si>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</si>
  <si>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</si>
  <si>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</si>
  <si>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</si>
  <si>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</si>
  <si>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</si>
  <si>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SALAMANCA, GUANAJUATO.</t>
  </si>
  <si>
    <t>Del 1 de Enero al 30 de Septiembre de 2025</t>
  </si>
  <si>
    <t>______________________________________                             ________________________________________</t>
  </si>
  <si>
    <t xml:space="preserve">          C.P Pedro Rojas Buenrrostro                                                   Lic. Julio Cesar Ernesto Prieto Gallardo</t>
  </si>
  <si>
    <t xml:space="preserve">                   Tesorero Municipal                                                                         Presidente Municipal </t>
  </si>
  <si>
    <t xml:space="preserve">Bajo protesta de decir verdad declaramos que los Estados Financieros y sus notas, </t>
  </si>
  <si>
    <t>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</si>
</sst>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2B956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u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6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4" applyFont="1"/>
    <xf numFmtId="0" fontId="5" fillId="0" borderId="0" xfId="0" applyFont="1" applyAlignment="1">
      <alignment horizont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9" xfId="13" applyFont="1" applyBorder="1" applyAlignment="1">
      <alignment horizontal="left" vertical="center" indent="1"/>
    </xf>
    <xf numFmtId="4" fontId="9" fillId="0" borderId="9" xfId="13" applyNumberFormat="1" applyFont="1" applyBorder="1" applyAlignment="1">
      <alignment horizontal="right" vertical="center" wrapText="1" indent="1"/>
    </xf>
    <xf numFmtId="0" fontId="1" fillId="7" borderId="1" xfId="9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7" fillId="7" borderId="1" xfId="13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horizontal="right" vertical="center"/>
    </xf>
    <xf numFmtId="0" fontId="18" fillId="3" borderId="0" xfId="8" applyFont="1" applyFill="1" applyAlignment="1">
      <alignment horizontal="left" vertical="center"/>
    </xf>
    <xf numFmtId="4" fontId="1" fillId="0" borderId="0" xfId="12" applyNumberFormat="1" applyFont="1"/>
    <xf numFmtId="4" fontId="2" fillId="0" borderId="0" xfId="12" applyNumberFormat="1" applyFont="1"/>
    <xf numFmtId="0" fontId="18" fillId="3" borderId="0" xfId="8" applyFont="1" applyFill="1" applyAlignment="1">
      <alignment horizontal="center" vertical="center"/>
    </xf>
    <xf numFmtId="0" fontId="18" fillId="3" borderId="0" xfId="8" applyFont="1" applyFill="1" applyAlignment="1">
      <alignment vertical="center"/>
    </xf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0" fontId="17" fillId="3" borderId="0" xfId="9" applyFont="1" applyFill="1" applyAlignment="1">
      <alignment horizontal="center" vertical="center"/>
    </xf>
    <xf numFmtId="0" fontId="17" fillId="3" borderId="0" xfId="9" applyFont="1" applyFill="1" applyAlignment="1">
      <alignment horizontal="right" vertical="center"/>
    </xf>
    <xf numFmtId="0" fontId="18" fillId="3" borderId="0" xfId="9" applyFont="1" applyFill="1" applyAlignment="1">
      <alignment horizontal="left" vertical="center"/>
    </xf>
    <xf numFmtId="4" fontId="8" fillId="0" borderId="0" xfId="9" applyNumberFormat="1" applyFont="1"/>
    <xf numFmtId="4" fontId="14" fillId="0" borderId="0" xfId="0" applyNumberFormat="1" applyFont="1"/>
    <xf numFmtId="4" fontId="15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0" fontId="19" fillId="7" borderId="12" xfId="13" applyFont="1" applyFill="1" applyBorder="1" applyAlignment="1">
      <alignment horizontal="center" vertical="center"/>
    </xf>
    <xf numFmtId="0" fontId="19" fillId="7" borderId="9" xfId="13" applyFont="1" applyFill="1" applyBorder="1" applyAlignment="1">
      <alignment horizontal="center" vertical="center"/>
    </xf>
    <xf numFmtId="0" fontId="19" fillId="7" borderId="14" xfId="13" applyFont="1" applyFill="1" applyBorder="1" applyAlignment="1">
      <alignment horizontal="center" vertical="center"/>
    </xf>
    <xf numFmtId="0" fontId="19" fillId="7" borderId="8" xfId="13" applyFont="1" applyFill="1" applyBorder="1" applyAlignment="1">
      <alignment horizontal="center" vertical="center"/>
    </xf>
    <xf numFmtId="0" fontId="19" fillId="7" borderId="0" xfId="13" applyFont="1" applyFill="1" applyAlignment="1">
      <alignment horizontal="center" vertical="center"/>
    </xf>
    <xf numFmtId="0" fontId="19" fillId="7" borderId="15" xfId="13" applyFont="1" applyFill="1" applyBorder="1" applyAlignment="1">
      <alignment horizontal="center" vertical="center"/>
    </xf>
    <xf numFmtId="0" fontId="19" fillId="7" borderId="11" xfId="13" applyFont="1" applyFill="1" applyBorder="1" applyAlignment="1">
      <alignment horizontal="center" vertical="center"/>
    </xf>
    <xf numFmtId="0" fontId="19" fillId="7" borderId="13" xfId="13" applyFont="1" applyFill="1" applyBorder="1" applyAlignment="1">
      <alignment horizontal="center" vertical="center"/>
    </xf>
    <xf numFmtId="0" fontId="19" fillId="7" borderId="16" xfId="13" applyFont="1" applyFill="1" applyBorder="1" applyAlignment="1">
      <alignment horizontal="center" vertical="center"/>
    </xf>
    <xf numFmtId="0" fontId="17" fillId="7" borderId="2" xfId="13" applyFont="1" applyFill="1" applyBorder="1" applyAlignment="1">
      <alignment horizontal="center" vertical="center"/>
    </xf>
    <xf numFmtId="0" fontId="17" fillId="7" borderId="10" xfId="13" applyFont="1" applyFill="1" applyBorder="1" applyAlignment="1">
      <alignment horizontal="center" vertical="center"/>
    </xf>
    <xf numFmtId="0" fontId="17" fillId="7" borderId="1" xfId="13" applyFont="1" applyFill="1" applyBorder="1" applyAlignment="1">
      <alignment horizontal="center" vertical="center" wrapText="1"/>
    </xf>
    <xf numFmtId="0" fontId="17" fillId="7" borderId="2" xfId="13" applyFont="1" applyFill="1" applyBorder="1" applyAlignment="1">
      <alignment vertical="center"/>
    </xf>
    <xf numFmtId="0" fontId="20" fillId="0" borderId="0" xfId="13" applyFont="1"/>
    <xf numFmtId="0" fontId="17" fillId="0" borderId="7" xfId="13" applyFont="1" applyBorder="1" applyAlignment="1">
      <alignment vertical="center"/>
    </xf>
    <xf numFmtId="0" fontId="17" fillId="0" borderId="2" xfId="13" applyFont="1" applyBorder="1" applyAlignment="1">
      <alignment vertical="center"/>
    </xf>
    <xf numFmtId="0" fontId="3" fillId="0" borderId="2" xfId="13" applyFont="1" applyBorder="1" applyAlignment="1">
      <alignment vertical="center"/>
    </xf>
    <xf numFmtId="0" fontId="3" fillId="0" borderId="7" xfId="13" applyFont="1" applyBorder="1" applyAlignment="1">
      <alignment horizontal="left" vertical="center" indent="1"/>
    </xf>
    <xf numFmtId="0" fontId="20" fillId="0" borderId="2" xfId="13" applyFont="1" applyBorder="1"/>
    <xf numFmtId="0" fontId="21" fillId="0" borderId="10" xfId="13" applyFont="1" applyBorder="1" applyAlignment="1">
      <alignment horizontal="left" vertical="center" wrapText="1" indent="1"/>
    </xf>
    <xf numFmtId="0" fontId="21" fillId="0" borderId="2" xfId="13" applyFont="1" applyBorder="1" applyAlignment="1">
      <alignment horizontal="left" vertical="center"/>
    </xf>
    <xf numFmtId="0" fontId="21" fillId="0" borderId="7" xfId="13" applyFont="1" applyBorder="1" applyAlignment="1">
      <alignment horizontal="left" vertical="center" indent="1"/>
    </xf>
    <xf numFmtId="0" fontId="21" fillId="0" borderId="7" xfId="13" applyFont="1" applyBorder="1" applyAlignment="1">
      <alignment horizontal="left" vertical="center" wrapText="1"/>
    </xf>
    <xf numFmtId="4" fontId="21" fillId="0" borderId="7" xfId="13" applyNumberFormat="1" applyFont="1" applyBorder="1" applyAlignment="1">
      <alignment horizontal="right" vertical="center" wrapText="1" indent="1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21" fillId="0" borderId="7" xfId="13" applyFont="1" applyBorder="1" applyAlignment="1">
      <alignment horizontal="left" vertical="center"/>
    </xf>
    <xf numFmtId="4" fontId="21" fillId="0" borderId="9" xfId="13" applyNumberFormat="1" applyFont="1" applyBorder="1" applyAlignment="1">
      <alignment horizontal="right" vertical="center" indent="1"/>
    </xf>
    <xf numFmtId="0" fontId="17" fillId="7" borderId="1" xfId="13" applyFont="1" applyFill="1" applyBorder="1" applyAlignment="1">
      <alignment vertical="center"/>
    </xf>
    <xf numFmtId="4" fontId="17" fillId="7" borderId="1" xfId="13" applyNumberFormat="1" applyFont="1" applyFill="1" applyBorder="1" applyAlignment="1">
      <alignment horizontal="right" vertical="center" wrapText="1" indent="1"/>
    </xf>
    <xf numFmtId="4" fontId="17" fillId="0" borderId="7" xfId="13" applyNumberFormat="1" applyFont="1" applyBorder="1" applyAlignment="1">
      <alignment horizontal="right" vertical="center"/>
    </xf>
    <xf numFmtId="4" fontId="17" fillId="0" borderId="1" xfId="13" applyNumberFormat="1" applyFont="1" applyBorder="1" applyAlignment="1">
      <alignment horizontal="right" vertical="center" wrapText="1" indent="1"/>
    </xf>
    <xf numFmtId="4" fontId="21" fillId="0" borderId="1" xfId="13" applyNumberFormat="1" applyFont="1" applyBorder="1" applyAlignment="1">
      <alignment horizontal="right" vertical="center" wrapText="1" indent="1"/>
    </xf>
    <xf numFmtId="4" fontId="21" fillId="0" borderId="1" xfId="13" applyNumberFormat="1" applyFont="1" applyBorder="1" applyAlignment="1">
      <alignment horizontal="right" vertical="center" indent="1"/>
    </xf>
    <xf numFmtId="0" fontId="18" fillId="7" borderId="12" xfId="13" applyFont="1" applyFill="1" applyBorder="1" applyAlignment="1" applyProtection="1">
      <alignment horizontal="center" vertical="center" wrapText="1"/>
      <protection locked="0"/>
    </xf>
    <xf numFmtId="0" fontId="18" fillId="7" borderId="9" xfId="13" applyFont="1" applyFill="1" applyBorder="1" applyAlignment="1" applyProtection="1">
      <alignment horizontal="center" vertical="center" wrapText="1"/>
      <protection locked="0"/>
    </xf>
    <xf numFmtId="0" fontId="18" fillId="7" borderId="14" xfId="13" applyFont="1" applyFill="1" applyBorder="1" applyAlignment="1" applyProtection="1">
      <alignment horizontal="center" vertical="center" wrapText="1"/>
      <protection locked="0"/>
    </xf>
    <xf numFmtId="0" fontId="18" fillId="7" borderId="8" xfId="13" applyFont="1" applyFill="1" applyBorder="1" applyAlignment="1" applyProtection="1">
      <alignment horizontal="center" vertical="center" wrapText="1"/>
      <protection locked="0"/>
    </xf>
    <xf numFmtId="0" fontId="18" fillId="7" borderId="0" xfId="13" applyFont="1" applyFill="1" applyAlignment="1" applyProtection="1">
      <alignment horizontal="center" vertical="center" wrapText="1"/>
      <protection locked="0"/>
    </xf>
    <xf numFmtId="0" fontId="18" fillId="7" borderId="15" xfId="13" applyFont="1" applyFill="1" applyBorder="1" applyAlignment="1" applyProtection="1">
      <alignment horizontal="center" vertical="center" wrapText="1"/>
      <protection locked="0"/>
    </xf>
    <xf numFmtId="0" fontId="19" fillId="7" borderId="2" xfId="13" applyFont="1" applyFill="1" applyBorder="1" applyAlignment="1">
      <alignment horizontal="center" vertical="center"/>
    </xf>
    <xf numFmtId="0" fontId="19" fillId="7" borderId="10" xfId="13" applyFont="1" applyFill="1" applyBorder="1" applyAlignment="1">
      <alignment horizontal="center" vertical="center"/>
    </xf>
    <xf numFmtId="0" fontId="17" fillId="7" borderId="11" xfId="13" applyFont="1" applyFill="1" applyBorder="1" applyAlignment="1">
      <alignment vertical="center"/>
    </xf>
    <xf numFmtId="0" fontId="20" fillId="0" borderId="7" xfId="13" applyFont="1" applyBorder="1"/>
    <xf numFmtId="0" fontId="17" fillId="0" borderId="10" xfId="13" applyFont="1" applyBorder="1" applyAlignment="1">
      <alignment vertical="center"/>
    </xf>
    <xf numFmtId="49" fontId="3" fillId="0" borderId="2" xfId="13" applyNumberFormat="1" applyFont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49" fontId="3" fillId="0" borderId="2" xfId="13" applyNumberFormat="1" applyFont="1" applyBorder="1"/>
    <xf numFmtId="0" fontId="3" fillId="0" borderId="10" xfId="13" applyFont="1" applyBorder="1" applyAlignment="1">
      <alignment horizontal="left" vertical="center" wrapText="1" indent="1"/>
    </xf>
    <xf numFmtId="0" fontId="3" fillId="0" borderId="7" xfId="13" applyFont="1" applyBorder="1"/>
    <xf numFmtId="0" fontId="3" fillId="0" borderId="7" xfId="13" applyFont="1" applyBorder="1" applyAlignment="1">
      <alignment vertical="center"/>
    </xf>
    <xf numFmtId="4" fontId="3" fillId="0" borderId="7" xfId="13" applyNumberFormat="1" applyFont="1" applyBorder="1" applyAlignment="1">
      <alignment horizontal="right" vertical="center"/>
    </xf>
    <xf numFmtId="0" fontId="18" fillId="0" borderId="2" xfId="13" applyFont="1" applyBorder="1" applyAlignment="1">
      <alignment vertical="center"/>
    </xf>
    <xf numFmtId="0" fontId="18" fillId="0" borderId="10" xfId="13" applyFont="1" applyBorder="1" applyAlignment="1">
      <alignment vertical="center"/>
    </xf>
    <xf numFmtId="0" fontId="21" fillId="0" borderId="7" xfId="13" applyFont="1" applyBorder="1" applyAlignment="1">
      <alignment vertical="center"/>
    </xf>
    <xf numFmtId="4" fontId="21" fillId="0" borderId="7" xfId="13" applyNumberFormat="1" applyFont="1" applyBorder="1" applyAlignment="1">
      <alignment horizontal="right" vertical="center"/>
    </xf>
    <xf numFmtId="0" fontId="17" fillId="2" borderId="2" xfId="13" applyFont="1" applyFill="1" applyBorder="1" applyAlignment="1">
      <alignment vertical="center"/>
    </xf>
    <xf numFmtId="4" fontId="17" fillId="7" borderId="1" xfId="13" applyNumberFormat="1" applyFont="1" applyFill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wrapText="1" indent="1"/>
    </xf>
    <xf numFmtId="4" fontId="18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0" fontId="17" fillId="3" borderId="0" xfId="9" applyFont="1" applyFill="1" applyAlignment="1">
      <alignment vertical="center"/>
    </xf>
    <xf numFmtId="0" fontId="17" fillId="3" borderId="0" xfId="9" applyFont="1" applyFill="1" applyAlignment="1">
      <alignment horizontal="center"/>
    </xf>
    <xf numFmtId="0" fontId="17" fillId="3" borderId="0" xfId="9" applyFont="1" applyFill="1"/>
    <xf numFmtId="0" fontId="16" fillId="3" borderId="0" xfId="9" applyFont="1" applyFill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0" xfId="13" applyNumberFormat="1" applyFont="1" applyBorder="1" applyAlignment="1">
      <alignment horizontal="right" vertical="center" wrapText="1" indent="1"/>
    </xf>
    <xf numFmtId="0" fontId="24" fillId="0" borderId="6" xfId="11" applyFont="1" applyFill="1" applyBorder="1" applyProtection="1">
      <protection locked="0"/>
    </xf>
    <xf numFmtId="0" fontId="24" fillId="0" borderId="3" xfId="11" applyFont="1" applyFill="1" applyBorder="1" applyAlignment="1" applyProtection="1">
      <alignment horizontal="center"/>
      <protection locked="0"/>
    </xf>
    <xf numFmtId="0" fontId="18" fillId="3" borderId="18" xfId="8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5" fillId="0" borderId="0" xfId="10" applyFont="1"/>
    <xf numFmtId="0" fontId="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8" fillId="3" borderId="19" xfId="8" applyFont="1" applyFill="1" applyBorder="1" applyAlignment="1">
      <alignment horizontal="center" vertical="center"/>
    </xf>
    <xf numFmtId="0" fontId="18" fillId="3" borderId="19" xfId="8" applyFont="1" applyFill="1" applyBorder="1" applyAlignment="1">
      <alignment horizontal="right" vertical="center"/>
    </xf>
    <xf numFmtId="0" fontId="18" fillId="3" borderId="20" xfId="8" applyFont="1" applyFill="1" applyBorder="1" applyAlignment="1">
      <alignment horizontal="left" vertical="center"/>
    </xf>
    <xf numFmtId="0" fontId="18" fillId="3" borderId="3" xfId="8" applyFont="1" applyFill="1" applyBorder="1" applyAlignment="1">
      <alignment horizontal="center" vertical="center"/>
    </xf>
    <xf numFmtId="0" fontId="18" fillId="3" borderId="0" xfId="8" applyFont="1" applyFill="1" applyBorder="1" applyAlignment="1">
      <alignment horizontal="center" vertical="center"/>
    </xf>
    <xf numFmtId="0" fontId="18" fillId="3" borderId="0" xfId="8" applyFont="1" applyFill="1" applyBorder="1" applyAlignment="1">
      <alignment horizontal="right" vertical="center"/>
    </xf>
    <xf numFmtId="0" fontId="18" fillId="3" borderId="6" xfId="8" applyFont="1" applyFill="1" applyBorder="1" applyAlignment="1">
      <alignment vertical="center"/>
    </xf>
    <xf numFmtId="0" fontId="18" fillId="3" borderId="6" xfId="8" applyFont="1" applyFill="1" applyBorder="1" applyAlignment="1">
      <alignment horizontal="left" vertical="center"/>
    </xf>
    <xf numFmtId="0" fontId="18" fillId="3" borderId="4" xfId="8" applyFont="1" applyFill="1" applyBorder="1" applyAlignment="1">
      <alignment horizontal="center" vertical="center"/>
    </xf>
    <xf numFmtId="0" fontId="18" fillId="3" borderId="21" xfId="8" applyFont="1" applyFill="1" applyBorder="1" applyAlignment="1">
      <alignment horizontal="center" vertical="center"/>
    </xf>
    <xf numFmtId="0" fontId="18" fillId="3" borderId="5" xfId="8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62">
    <cellStyle name="Euro" xfId="33"/>
    <cellStyle name="Hipervínculo" xfId="11" builtinId="8"/>
    <cellStyle name="Millares" xfId="18" builtinId="3"/>
    <cellStyle name="Millares 2" xfId="1"/>
    <cellStyle name="Millares 2 2" xfId="15"/>
    <cellStyle name="Millares 2 2 2" xfId="55"/>
    <cellStyle name="Millares 2 2 3" xfId="46"/>
    <cellStyle name="Millares 2 2 4" xfId="35"/>
    <cellStyle name="Millares 2 2 5" xfId="27"/>
    <cellStyle name="Millares 2 2 6" xfId="21"/>
    <cellStyle name="Millares 2 3" xfId="16"/>
    <cellStyle name="Millares 2 3 2" xfId="56"/>
    <cellStyle name="Millares 2 3 3" xfId="47"/>
    <cellStyle name="Millares 2 3 4" xfId="36"/>
    <cellStyle name="Millares 2 3 5" xfId="28"/>
    <cellStyle name="Millares 2 3 6" xfId="22"/>
    <cellStyle name="Millares 2 4" xfId="54"/>
    <cellStyle name="Millares 2 5" xfId="45"/>
    <cellStyle name="Millares 2 6" xfId="34"/>
    <cellStyle name="Millares 2 7" xfId="26"/>
    <cellStyle name="Millares 2 8" xfId="20"/>
    <cellStyle name="Millares 3" xfId="19"/>
    <cellStyle name="Millares 3 2" xfId="57"/>
    <cellStyle name="Millares 3 3" xfId="48"/>
    <cellStyle name="Millares 3 4" xfId="37"/>
    <cellStyle name="Millares 3 5" xfId="31"/>
    <cellStyle name="Millares 3 6" xfId="25"/>
    <cellStyle name="Millares 4" xfId="17"/>
    <cellStyle name="Millares 4 2" xfId="29"/>
    <cellStyle name="Millares 4 3" xfId="23"/>
    <cellStyle name="Millares 5" xfId="30"/>
    <cellStyle name="Millares 6" xfId="24"/>
    <cellStyle name="Moneda 2" xfId="38"/>
    <cellStyle name="Moneda 2 2" xfId="58"/>
    <cellStyle name="Moneda 2 3" xfId="49"/>
    <cellStyle name="Normal" xfId="0" builtinId="0"/>
    <cellStyle name="Normal 2" xfId="2"/>
    <cellStyle name="Normal 2 2" xfId="3"/>
    <cellStyle name="Normal 2 3" xfId="9"/>
    <cellStyle name="Normal 2 3 2" xfId="59"/>
    <cellStyle name="Normal 2 4" xfId="50"/>
    <cellStyle name="Normal 3" xfId="8"/>
    <cellStyle name="Normal 3 2" xfId="10"/>
    <cellStyle name="Normal 3 2 2" xfId="13"/>
    <cellStyle name="Normal 3 3" xfId="12"/>
    <cellStyle name="Normal 3 3 2" xfId="51"/>
    <cellStyle name="Normal 4" xfId="4"/>
    <cellStyle name="Normal 4 2" xfId="40"/>
    <cellStyle name="Normal 4 3" xfId="39"/>
    <cellStyle name="Normal 5" xfId="5"/>
    <cellStyle name="Normal 5 2" xfId="42"/>
    <cellStyle name="Normal 5 3" xfId="41"/>
    <cellStyle name="Normal 56" xfId="6"/>
    <cellStyle name="Normal 6" xfId="43"/>
    <cellStyle name="Normal 6 2" xfId="44"/>
    <cellStyle name="Normal 6 2 2" xfId="61"/>
    <cellStyle name="Normal 6 2 3" xfId="53"/>
    <cellStyle name="Normal 6 3" xfId="60"/>
    <cellStyle name="Normal 6 4" xfId="52"/>
    <cellStyle name="Normal 7" xfId="32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5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2" sqref="D12"/>
    </sheetView>
  </sheetViews>
  <sheetFormatPr baseColWidth="10" defaultColWidth="12.85546875" defaultRowHeight="11.25" x14ac:dyDescent="0.2"/>
  <cols>
    <col min="1" max="1" width="12" style="1" customWidth="1"/>
    <col min="2" max="2" width="70.85546875" style="1" customWidth="1"/>
    <col min="3" max="3" width="12.140625" style="1" customWidth="1"/>
    <col min="4" max="4" width="13" style="1" customWidth="1"/>
    <col min="5" max="16384" width="12.85546875" style="1"/>
  </cols>
  <sheetData>
    <row r="1" spans="1:4" s="176" customFormat="1" ht="16.350000000000001" customHeight="1" x14ac:dyDescent="0.2">
      <c r="A1" s="175" t="s">
        <v>593</v>
      </c>
      <c r="B1" s="186"/>
      <c r="C1" s="187" t="s">
        <v>493</v>
      </c>
      <c r="D1" s="188">
        <v>2025</v>
      </c>
    </row>
    <row r="2" spans="1:4" s="176" customFormat="1" ht="16.350000000000001" customHeight="1" x14ac:dyDescent="0.2">
      <c r="A2" s="189" t="s">
        <v>492</v>
      </c>
      <c r="B2" s="190"/>
      <c r="C2" s="191" t="s">
        <v>494</v>
      </c>
      <c r="D2" s="192" t="s">
        <v>499</v>
      </c>
    </row>
    <row r="3" spans="1:4" s="176" customFormat="1" ht="16.350000000000001" customHeight="1" x14ac:dyDescent="0.2">
      <c r="A3" s="189" t="s">
        <v>594</v>
      </c>
      <c r="B3" s="190"/>
      <c r="C3" s="191" t="s">
        <v>495</v>
      </c>
      <c r="D3" s="193">
        <v>3</v>
      </c>
    </row>
    <row r="4" spans="1:4" s="176" customFormat="1" ht="16.350000000000001" customHeight="1" thickBot="1" x14ac:dyDescent="0.25">
      <c r="A4" s="194" t="s">
        <v>514</v>
      </c>
      <c r="B4" s="195"/>
      <c r="C4" s="195"/>
      <c r="D4" s="196"/>
    </row>
    <row r="5" spans="1:4" s="176" customFormat="1" ht="15" customHeight="1" thickBot="1" x14ac:dyDescent="0.25">
      <c r="A5" s="197" t="s">
        <v>29</v>
      </c>
      <c r="B5" s="198" t="s">
        <v>30</v>
      </c>
    </row>
    <row r="6" spans="1:4" s="176" customFormat="1" x14ac:dyDescent="0.2">
      <c r="A6" s="177"/>
      <c r="B6" s="180"/>
    </row>
    <row r="7" spans="1:4" s="176" customFormat="1" x14ac:dyDescent="0.2">
      <c r="A7" s="177"/>
      <c r="B7" s="178" t="s">
        <v>33</v>
      </c>
    </row>
    <row r="8" spans="1:4" s="176" customFormat="1" x14ac:dyDescent="0.2">
      <c r="A8" s="177"/>
      <c r="B8" s="178"/>
    </row>
    <row r="9" spans="1:4" s="176" customFormat="1" x14ac:dyDescent="0.2">
      <c r="A9" s="177"/>
      <c r="B9" s="179" t="s">
        <v>0</v>
      </c>
    </row>
    <row r="10" spans="1:4" s="176" customFormat="1" x14ac:dyDescent="0.2">
      <c r="A10" s="174" t="s">
        <v>478</v>
      </c>
      <c r="B10" s="173" t="s">
        <v>549</v>
      </c>
    </row>
    <row r="11" spans="1:4" s="176" customFormat="1" x14ac:dyDescent="0.2">
      <c r="A11" s="174" t="s">
        <v>479</v>
      </c>
      <c r="B11" s="173" t="s">
        <v>275</v>
      </c>
    </row>
    <row r="12" spans="1:4" s="176" customFormat="1" x14ac:dyDescent="0.2">
      <c r="A12" s="174" t="s">
        <v>1</v>
      </c>
      <c r="B12" s="173" t="s">
        <v>2</v>
      </c>
    </row>
    <row r="13" spans="1:4" s="176" customFormat="1" x14ac:dyDescent="0.2">
      <c r="A13" s="174" t="s">
        <v>3</v>
      </c>
      <c r="B13" s="173" t="s">
        <v>4</v>
      </c>
    </row>
    <row r="14" spans="1:4" s="176" customFormat="1" x14ac:dyDescent="0.2">
      <c r="A14" s="174" t="s">
        <v>5</v>
      </c>
      <c r="B14" s="173" t="s">
        <v>6</v>
      </c>
    </row>
    <row r="15" spans="1:4" s="176" customFormat="1" x14ac:dyDescent="0.2">
      <c r="A15" s="174" t="s">
        <v>82</v>
      </c>
      <c r="B15" s="173" t="s">
        <v>487</v>
      </c>
    </row>
    <row r="16" spans="1:4" s="176" customFormat="1" x14ac:dyDescent="0.2">
      <c r="A16" s="174" t="s">
        <v>7</v>
      </c>
      <c r="B16" s="173" t="s">
        <v>488</v>
      </c>
    </row>
    <row r="17" spans="1:2" s="176" customFormat="1" x14ac:dyDescent="0.2">
      <c r="A17" s="174" t="s">
        <v>8</v>
      </c>
      <c r="B17" s="173" t="s">
        <v>81</v>
      </c>
    </row>
    <row r="18" spans="1:2" s="176" customFormat="1" x14ac:dyDescent="0.2">
      <c r="A18" s="174" t="s">
        <v>9</v>
      </c>
      <c r="B18" s="173" t="s">
        <v>10</v>
      </c>
    </row>
    <row r="19" spans="1:2" s="176" customFormat="1" x14ac:dyDescent="0.2">
      <c r="A19" s="174" t="s">
        <v>11</v>
      </c>
      <c r="B19" s="173" t="s">
        <v>12</v>
      </c>
    </row>
    <row r="20" spans="1:2" s="176" customFormat="1" x14ac:dyDescent="0.2">
      <c r="A20" s="174" t="s">
        <v>13</v>
      </c>
      <c r="B20" s="173" t="s">
        <v>14</v>
      </c>
    </row>
    <row r="21" spans="1:2" s="176" customFormat="1" x14ac:dyDescent="0.2">
      <c r="A21" s="174" t="s">
        <v>15</v>
      </c>
      <c r="B21" s="173" t="s">
        <v>16</v>
      </c>
    </row>
    <row r="22" spans="1:2" s="176" customFormat="1" x14ac:dyDescent="0.2">
      <c r="A22" s="174" t="s">
        <v>17</v>
      </c>
      <c r="B22" s="173" t="s">
        <v>489</v>
      </c>
    </row>
    <row r="23" spans="1:2" s="176" customFormat="1" x14ac:dyDescent="0.2">
      <c r="A23" s="174" t="s">
        <v>18</v>
      </c>
      <c r="B23" s="173" t="s">
        <v>19</v>
      </c>
    </row>
    <row r="24" spans="1:2" s="176" customFormat="1" x14ac:dyDescent="0.2">
      <c r="A24" s="174" t="s">
        <v>20</v>
      </c>
      <c r="B24" s="173" t="s">
        <v>112</v>
      </c>
    </row>
    <row r="25" spans="1:2" s="176" customFormat="1" x14ac:dyDescent="0.2">
      <c r="A25" s="174" t="s">
        <v>21</v>
      </c>
      <c r="B25" s="173" t="s">
        <v>576</v>
      </c>
    </row>
    <row r="26" spans="1:2" s="176" customFormat="1" x14ac:dyDescent="0.2">
      <c r="A26" s="174" t="s">
        <v>578</v>
      </c>
      <c r="B26" s="173" t="s">
        <v>579</v>
      </c>
    </row>
    <row r="27" spans="1:2" s="176" customFormat="1" x14ac:dyDescent="0.2">
      <c r="A27" s="174" t="s">
        <v>577</v>
      </c>
      <c r="B27" s="173" t="s">
        <v>580</v>
      </c>
    </row>
    <row r="28" spans="1:2" s="176" customFormat="1" x14ac:dyDescent="0.2">
      <c r="A28" s="174" t="s">
        <v>22</v>
      </c>
      <c r="B28" s="173" t="s">
        <v>23</v>
      </c>
    </row>
    <row r="29" spans="1:2" s="176" customFormat="1" x14ac:dyDescent="0.2">
      <c r="A29" s="174" t="s">
        <v>24</v>
      </c>
      <c r="B29" s="173" t="s">
        <v>25</v>
      </c>
    </row>
    <row r="30" spans="1:2" s="176" customFormat="1" x14ac:dyDescent="0.2">
      <c r="A30" s="174" t="s">
        <v>26</v>
      </c>
      <c r="B30" s="173" t="s">
        <v>584</v>
      </c>
    </row>
    <row r="31" spans="1:2" s="176" customFormat="1" x14ac:dyDescent="0.2">
      <c r="A31" s="174" t="s">
        <v>27</v>
      </c>
      <c r="B31" s="173" t="s">
        <v>585</v>
      </c>
    </row>
    <row r="32" spans="1:2" s="176" customFormat="1" x14ac:dyDescent="0.2">
      <c r="A32" s="174" t="s">
        <v>38</v>
      </c>
      <c r="B32" s="173" t="s">
        <v>586</v>
      </c>
    </row>
    <row r="33" spans="1:2" s="176" customFormat="1" x14ac:dyDescent="0.2">
      <c r="A33" s="177"/>
      <c r="B33" s="180"/>
    </row>
    <row r="34" spans="1:2" s="176" customFormat="1" x14ac:dyDescent="0.2">
      <c r="A34" s="177"/>
      <c r="B34" s="179"/>
    </row>
    <row r="35" spans="1:2" s="176" customFormat="1" x14ac:dyDescent="0.2">
      <c r="A35" s="174" t="s">
        <v>36</v>
      </c>
      <c r="B35" s="173" t="s">
        <v>31</v>
      </c>
    </row>
    <row r="36" spans="1:2" s="176" customFormat="1" x14ac:dyDescent="0.2">
      <c r="A36" s="174" t="s">
        <v>37</v>
      </c>
      <c r="B36" s="173" t="s">
        <v>32</v>
      </c>
    </row>
    <row r="37" spans="1:2" s="176" customFormat="1" x14ac:dyDescent="0.2">
      <c r="A37" s="177"/>
      <c r="B37" s="180"/>
    </row>
    <row r="38" spans="1:2" s="176" customFormat="1" x14ac:dyDescent="0.2">
      <c r="A38" s="177"/>
      <c r="B38" s="178" t="s">
        <v>34</v>
      </c>
    </row>
    <row r="39" spans="1:2" s="176" customFormat="1" x14ac:dyDescent="0.2">
      <c r="A39" s="177" t="s">
        <v>35</v>
      </c>
      <c r="B39" s="173" t="s">
        <v>28</v>
      </c>
    </row>
    <row r="40" spans="1:2" s="176" customFormat="1" x14ac:dyDescent="0.2">
      <c r="A40" s="177"/>
      <c r="B40" s="173" t="s">
        <v>515</v>
      </c>
    </row>
    <row r="41" spans="1:2" s="176" customFormat="1" x14ac:dyDescent="0.2">
      <c r="A41" s="177"/>
      <c r="B41" s="173" t="s">
        <v>547</v>
      </c>
    </row>
    <row r="42" spans="1:2" s="176" customFormat="1" x14ac:dyDescent="0.2">
      <c r="A42" s="177"/>
      <c r="B42" s="173" t="s">
        <v>548</v>
      </c>
    </row>
    <row r="43" spans="1:2" s="176" customFormat="1" ht="12" thickBot="1" x14ac:dyDescent="0.25">
      <c r="A43" s="181"/>
      <c r="B43" s="182"/>
    </row>
    <row r="44" spans="1:2" s="176" customFormat="1" x14ac:dyDescent="0.2"/>
    <row r="45" spans="1:2" s="176" customFormat="1" x14ac:dyDescent="0.2">
      <c r="A45" s="176" t="s">
        <v>516</v>
      </c>
    </row>
    <row r="46" spans="1:2" s="176" customFormat="1" x14ac:dyDescent="0.2"/>
    <row r="50" spans="1:4" ht="15" x14ac:dyDescent="0.25">
      <c r="A50" s="185"/>
      <c r="B50" s="185"/>
      <c r="C50" s="185"/>
      <c r="D50" s="184"/>
    </row>
    <row r="51" spans="1:4" ht="15" x14ac:dyDescent="0.25">
      <c r="A51" s="185" t="s">
        <v>595</v>
      </c>
      <c r="B51" s="185"/>
      <c r="C51" s="185"/>
      <c r="D51" s="184"/>
    </row>
    <row r="52" spans="1:4" ht="15" x14ac:dyDescent="0.25">
      <c r="A52" s="185" t="s">
        <v>596</v>
      </c>
      <c r="B52" s="185"/>
      <c r="C52" s="185"/>
      <c r="D52" s="184"/>
    </row>
    <row r="53" spans="1:4" ht="15" x14ac:dyDescent="0.25">
      <c r="A53" s="185" t="s">
        <v>597</v>
      </c>
      <c r="B53" s="185"/>
      <c r="C53" s="185"/>
      <c r="D53" s="184"/>
    </row>
    <row r="54" spans="1:4" ht="15" x14ac:dyDescent="0.25">
      <c r="A54" s="185"/>
      <c r="B54" s="185"/>
      <c r="C54" s="185"/>
      <c r="D54" s="184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31496062992125984" right="0.31496062992125984" top="0.55118110236220474" bottom="0.35433070866141736" header="0.31496062992125984" footer="0.31496062992125984"/>
  <pageSetup scale="9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I12" sqref="I12"/>
    </sheetView>
  </sheetViews>
  <sheetFormatPr baseColWidth="10" defaultColWidth="9.140625" defaultRowHeight="11.25" x14ac:dyDescent="0.2"/>
  <cols>
    <col min="1" max="1" width="10" style="5" customWidth="1"/>
    <col min="2" max="2" width="77.85546875" style="5" customWidth="1"/>
    <col min="3" max="3" width="15.42578125" style="5" customWidth="1"/>
    <col min="4" max="4" width="14.85546875" style="5" customWidth="1"/>
    <col min="5" max="5" width="15.28515625" style="5" customWidth="1"/>
    <col min="6" max="16384" width="9.140625" style="5"/>
  </cols>
  <sheetData>
    <row r="1" spans="1:5" s="9" customFormat="1" ht="18.95" customHeight="1" x14ac:dyDescent="0.25">
      <c r="A1" s="80" t="s">
        <v>593</v>
      </c>
      <c r="B1" s="80"/>
      <c r="C1" s="80"/>
      <c r="D1" s="81" t="s">
        <v>496</v>
      </c>
      <c r="E1" s="82">
        <v>2025</v>
      </c>
    </row>
    <row r="2" spans="1:5" s="2" customFormat="1" ht="18.95" customHeight="1" x14ac:dyDescent="0.25">
      <c r="A2" s="80" t="s">
        <v>501</v>
      </c>
      <c r="B2" s="80"/>
      <c r="C2" s="80"/>
      <c r="D2" s="81" t="s">
        <v>497</v>
      </c>
      <c r="E2" s="82" t="s">
        <v>499</v>
      </c>
    </row>
    <row r="3" spans="1:5" s="2" customFormat="1" ht="18.95" customHeight="1" x14ac:dyDescent="0.25">
      <c r="A3" s="80" t="s">
        <v>594</v>
      </c>
      <c r="B3" s="80"/>
      <c r="C3" s="80"/>
      <c r="D3" s="81" t="s">
        <v>498</v>
      </c>
      <c r="E3" s="82">
        <v>3</v>
      </c>
    </row>
    <row r="4" spans="1:5" s="2" customFormat="1" ht="18.95" customHeight="1" x14ac:dyDescent="0.25">
      <c r="A4" s="80" t="s">
        <v>514</v>
      </c>
      <c r="B4" s="80"/>
      <c r="C4" s="80"/>
      <c r="D4" s="81"/>
      <c r="E4" s="82"/>
    </row>
    <row r="5" spans="1:5" x14ac:dyDescent="0.2">
      <c r="A5" s="3" t="s">
        <v>114</v>
      </c>
      <c r="B5" s="4"/>
      <c r="C5" s="4"/>
      <c r="D5" s="4"/>
      <c r="E5" s="4"/>
    </row>
    <row r="7" spans="1:5" x14ac:dyDescent="0.2">
      <c r="A7" s="23" t="s">
        <v>551</v>
      </c>
      <c r="B7" s="23"/>
      <c r="C7" s="23"/>
      <c r="D7" s="23"/>
      <c r="E7" s="23"/>
    </row>
    <row r="8" spans="1:5" x14ac:dyDescent="0.2">
      <c r="A8" s="24" t="s">
        <v>86</v>
      </c>
      <c r="B8" s="24" t="s">
        <v>83</v>
      </c>
      <c r="C8" s="24" t="s">
        <v>84</v>
      </c>
      <c r="D8" s="73" t="s">
        <v>274</v>
      </c>
      <c r="E8" s="74" t="s">
        <v>588</v>
      </c>
    </row>
    <row r="9" spans="1:5" x14ac:dyDescent="0.2">
      <c r="A9" s="46">
        <v>4000</v>
      </c>
      <c r="B9" s="45" t="s">
        <v>549</v>
      </c>
      <c r="C9" s="83">
        <f>SUM(C10+C57+C69)</f>
        <v>901517819.00999999</v>
      </c>
      <c r="D9" s="30"/>
      <c r="E9" s="25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46">
        <v>4100</v>
      </c>
      <c r="B10" s="45" t="s">
        <v>221</v>
      </c>
      <c r="C10" s="83">
        <f>SUM(C11+C21+C27+C30+C36+C39+C48)</f>
        <v>218026808.26999998</v>
      </c>
      <c r="D10" s="30"/>
      <c r="E10" s="25"/>
    </row>
    <row r="11" spans="1:5" x14ac:dyDescent="0.2">
      <c r="A11" s="46">
        <v>4110</v>
      </c>
      <c r="B11" s="45" t="s">
        <v>222</v>
      </c>
      <c r="C11" s="83">
        <f>SUM(C12:C20)</f>
        <v>124973503.31999999</v>
      </c>
      <c r="D11" s="30"/>
      <c r="E11" s="25"/>
    </row>
    <row r="12" spans="1:5" x14ac:dyDescent="0.2">
      <c r="A12" s="26">
        <v>4111</v>
      </c>
      <c r="B12" s="27" t="s">
        <v>223</v>
      </c>
      <c r="C12" s="84">
        <v>238685.71</v>
      </c>
      <c r="D12" s="30"/>
      <c r="E12" s="25"/>
    </row>
    <row r="13" spans="1:5" x14ac:dyDescent="0.2">
      <c r="A13" s="26">
        <v>4112</v>
      </c>
      <c r="B13" s="27" t="s">
        <v>224</v>
      </c>
      <c r="C13" s="84">
        <v>118114840.66</v>
      </c>
      <c r="D13" s="30"/>
      <c r="E13" s="25"/>
    </row>
    <row r="14" spans="1:5" x14ac:dyDescent="0.2">
      <c r="A14" s="26">
        <v>4113</v>
      </c>
      <c r="B14" s="27" t="s">
        <v>225</v>
      </c>
      <c r="C14" s="84">
        <v>231533.7</v>
      </c>
      <c r="D14" s="30"/>
      <c r="E14" s="25"/>
    </row>
    <row r="15" spans="1:5" x14ac:dyDescent="0.2">
      <c r="A15" s="26">
        <v>4114</v>
      </c>
      <c r="B15" s="27" t="s">
        <v>226</v>
      </c>
      <c r="C15" s="84">
        <v>0</v>
      </c>
      <c r="D15" s="30"/>
      <c r="E15" s="25"/>
    </row>
    <row r="16" spans="1:5" x14ac:dyDescent="0.2">
      <c r="A16" s="26">
        <v>4115</v>
      </c>
      <c r="B16" s="27" t="s">
        <v>227</v>
      </c>
      <c r="C16" s="84">
        <v>0</v>
      </c>
      <c r="D16" s="30"/>
      <c r="E16" s="25"/>
    </row>
    <row r="17" spans="1:5" x14ac:dyDescent="0.2">
      <c r="A17" s="26">
        <v>4116</v>
      </c>
      <c r="B17" s="27" t="s">
        <v>228</v>
      </c>
      <c r="C17" s="84">
        <v>0</v>
      </c>
      <c r="D17" s="30"/>
      <c r="E17" s="25"/>
    </row>
    <row r="18" spans="1:5" x14ac:dyDescent="0.2">
      <c r="A18" s="26">
        <v>4117</v>
      </c>
      <c r="B18" s="27" t="s">
        <v>229</v>
      </c>
      <c r="C18" s="84">
        <v>6388443.25</v>
      </c>
      <c r="D18" s="30"/>
      <c r="E18" s="25"/>
    </row>
    <row r="19" spans="1:5" ht="22.5" x14ac:dyDescent="0.2">
      <c r="A19" s="26">
        <v>4118</v>
      </c>
      <c r="B19" s="28" t="s">
        <v>407</v>
      </c>
      <c r="C19" s="84">
        <v>0</v>
      </c>
      <c r="D19" s="30"/>
      <c r="E19" s="25"/>
    </row>
    <row r="20" spans="1:5" x14ac:dyDescent="0.2">
      <c r="A20" s="26">
        <v>4119</v>
      </c>
      <c r="B20" s="27" t="s">
        <v>230</v>
      </c>
      <c r="C20" s="84">
        <v>0</v>
      </c>
      <c r="D20" s="30"/>
      <c r="E20" s="25"/>
    </row>
    <row r="21" spans="1:5" x14ac:dyDescent="0.2">
      <c r="A21" s="46">
        <v>4120</v>
      </c>
      <c r="B21" s="45" t="s">
        <v>231</v>
      </c>
      <c r="C21" s="83">
        <f>SUM(C22:C26)</f>
        <v>0</v>
      </c>
      <c r="D21" s="30"/>
      <c r="E21" s="25"/>
    </row>
    <row r="22" spans="1:5" x14ac:dyDescent="0.2">
      <c r="A22" s="26">
        <v>4121</v>
      </c>
      <c r="B22" s="27" t="s">
        <v>232</v>
      </c>
      <c r="C22" s="84">
        <v>0</v>
      </c>
      <c r="D22" s="30"/>
      <c r="E22" s="25"/>
    </row>
    <row r="23" spans="1:5" x14ac:dyDescent="0.2">
      <c r="A23" s="26">
        <v>4122</v>
      </c>
      <c r="B23" s="27" t="s">
        <v>408</v>
      </c>
      <c r="C23" s="84">
        <v>0</v>
      </c>
      <c r="D23" s="30"/>
      <c r="E23" s="25"/>
    </row>
    <row r="24" spans="1:5" x14ac:dyDescent="0.2">
      <c r="A24" s="26">
        <v>4123</v>
      </c>
      <c r="B24" s="27" t="s">
        <v>233</v>
      </c>
      <c r="C24" s="84">
        <v>0</v>
      </c>
      <c r="D24" s="30"/>
      <c r="E24" s="25"/>
    </row>
    <row r="25" spans="1:5" x14ac:dyDescent="0.2">
      <c r="A25" s="26">
        <v>4124</v>
      </c>
      <c r="B25" s="27" t="s">
        <v>234</v>
      </c>
      <c r="C25" s="84">
        <v>0</v>
      </c>
      <c r="D25" s="30"/>
      <c r="E25" s="25"/>
    </row>
    <row r="26" spans="1:5" x14ac:dyDescent="0.2">
      <c r="A26" s="26">
        <v>4129</v>
      </c>
      <c r="B26" s="27" t="s">
        <v>235</v>
      </c>
      <c r="C26" s="84">
        <v>0</v>
      </c>
      <c r="D26" s="30"/>
      <c r="E26" s="25"/>
    </row>
    <row r="27" spans="1:5" x14ac:dyDescent="0.2">
      <c r="A27" s="46">
        <v>4130</v>
      </c>
      <c r="B27" s="45" t="s">
        <v>236</v>
      </c>
      <c r="C27" s="83">
        <f>SUM(C28:C29)</f>
        <v>0</v>
      </c>
      <c r="D27" s="30"/>
      <c r="E27" s="25"/>
    </row>
    <row r="28" spans="1:5" x14ac:dyDescent="0.2">
      <c r="A28" s="26">
        <v>4131</v>
      </c>
      <c r="B28" s="27" t="s">
        <v>237</v>
      </c>
      <c r="C28" s="84">
        <v>0</v>
      </c>
      <c r="D28" s="30"/>
      <c r="E28" s="25"/>
    </row>
    <row r="29" spans="1:5" ht="22.5" x14ac:dyDescent="0.2">
      <c r="A29" s="26">
        <v>4132</v>
      </c>
      <c r="B29" s="28" t="s">
        <v>409</v>
      </c>
      <c r="C29" s="84">
        <v>0</v>
      </c>
      <c r="D29" s="30"/>
      <c r="E29" s="25"/>
    </row>
    <row r="30" spans="1:5" x14ac:dyDescent="0.2">
      <c r="A30" s="46">
        <v>4140</v>
      </c>
      <c r="B30" s="45" t="s">
        <v>238</v>
      </c>
      <c r="C30" s="83">
        <f>SUM(C31:C35)</f>
        <v>62122233.509999998</v>
      </c>
      <c r="D30" s="30"/>
      <c r="E30" s="25"/>
    </row>
    <row r="31" spans="1:5" x14ac:dyDescent="0.2">
      <c r="A31" s="26">
        <v>4141</v>
      </c>
      <c r="B31" s="27" t="s">
        <v>239</v>
      </c>
      <c r="C31" s="84">
        <v>10064049.720000001</v>
      </c>
      <c r="D31" s="30"/>
      <c r="E31" s="25"/>
    </row>
    <row r="32" spans="1:5" x14ac:dyDescent="0.2">
      <c r="A32" s="26">
        <v>4143</v>
      </c>
      <c r="B32" s="27" t="s">
        <v>240</v>
      </c>
      <c r="C32" s="84">
        <v>52058183.789999999</v>
      </c>
      <c r="D32" s="30"/>
      <c r="E32" s="25"/>
    </row>
    <row r="33" spans="1:5" x14ac:dyDescent="0.2">
      <c r="A33" s="26">
        <v>4144</v>
      </c>
      <c r="B33" s="27" t="s">
        <v>241</v>
      </c>
      <c r="C33" s="84">
        <v>0</v>
      </c>
      <c r="D33" s="30"/>
      <c r="E33" s="25"/>
    </row>
    <row r="34" spans="1:5" ht="22.5" x14ac:dyDescent="0.2">
      <c r="A34" s="26">
        <v>4145</v>
      </c>
      <c r="B34" s="28" t="s">
        <v>410</v>
      </c>
      <c r="C34" s="84">
        <v>0</v>
      </c>
      <c r="D34" s="30"/>
      <c r="E34" s="25"/>
    </row>
    <row r="35" spans="1:5" x14ac:dyDescent="0.2">
      <c r="A35" s="26">
        <v>4149</v>
      </c>
      <c r="B35" s="27" t="s">
        <v>242</v>
      </c>
      <c r="C35" s="84">
        <v>0</v>
      </c>
      <c r="D35" s="30"/>
      <c r="E35" s="25"/>
    </row>
    <row r="36" spans="1:5" x14ac:dyDescent="0.2">
      <c r="A36" s="46">
        <v>4150</v>
      </c>
      <c r="B36" s="45" t="s">
        <v>411</v>
      </c>
      <c r="C36" s="83">
        <f>SUM(C37:C38)</f>
        <v>14922919.26</v>
      </c>
      <c r="D36" s="30"/>
      <c r="E36" s="25"/>
    </row>
    <row r="37" spans="1:5" x14ac:dyDescent="0.2">
      <c r="A37" s="26">
        <v>4151</v>
      </c>
      <c r="B37" s="27" t="s">
        <v>411</v>
      </c>
      <c r="C37" s="84">
        <v>14922919.26</v>
      </c>
      <c r="D37" s="30"/>
      <c r="E37" s="25"/>
    </row>
    <row r="38" spans="1:5" ht="22.5" x14ac:dyDescent="0.2">
      <c r="A38" s="26">
        <v>4154</v>
      </c>
      <c r="B38" s="28" t="s">
        <v>412</v>
      </c>
      <c r="C38" s="84">
        <v>0</v>
      </c>
      <c r="D38" s="30"/>
      <c r="E38" s="25"/>
    </row>
    <row r="39" spans="1:5" x14ac:dyDescent="0.2">
      <c r="A39" s="46">
        <v>4160</v>
      </c>
      <c r="B39" s="45" t="s">
        <v>413</v>
      </c>
      <c r="C39" s="83">
        <f>SUM(C40:C47)</f>
        <v>16008152.180000002</v>
      </c>
      <c r="D39" s="30"/>
      <c r="E39" s="25"/>
    </row>
    <row r="40" spans="1:5" x14ac:dyDescent="0.2">
      <c r="A40" s="26">
        <v>4161</v>
      </c>
      <c r="B40" s="27" t="s">
        <v>243</v>
      </c>
      <c r="C40" s="84">
        <v>0</v>
      </c>
      <c r="D40" s="30"/>
      <c r="E40" s="25"/>
    </row>
    <row r="41" spans="1:5" x14ac:dyDescent="0.2">
      <c r="A41" s="26">
        <v>4162</v>
      </c>
      <c r="B41" s="27" t="s">
        <v>244</v>
      </c>
      <c r="C41" s="84">
        <v>14127479.130000001</v>
      </c>
      <c r="D41" s="30"/>
      <c r="E41" s="25"/>
    </row>
    <row r="42" spans="1:5" x14ac:dyDescent="0.2">
      <c r="A42" s="26">
        <v>4163</v>
      </c>
      <c r="B42" s="27" t="s">
        <v>245</v>
      </c>
      <c r="C42" s="84">
        <v>0</v>
      </c>
      <c r="D42" s="30"/>
      <c r="E42" s="25"/>
    </row>
    <row r="43" spans="1:5" x14ac:dyDescent="0.2">
      <c r="A43" s="26">
        <v>4164</v>
      </c>
      <c r="B43" s="27" t="s">
        <v>246</v>
      </c>
      <c r="C43" s="84">
        <v>0</v>
      </c>
      <c r="D43" s="30"/>
      <c r="E43" s="25"/>
    </row>
    <row r="44" spans="1:5" x14ac:dyDescent="0.2">
      <c r="A44" s="26">
        <v>4165</v>
      </c>
      <c r="B44" s="27" t="s">
        <v>247</v>
      </c>
      <c r="C44" s="84">
        <v>0</v>
      </c>
      <c r="D44" s="30"/>
      <c r="E44" s="25"/>
    </row>
    <row r="45" spans="1:5" ht="22.5" x14ac:dyDescent="0.2">
      <c r="A45" s="26">
        <v>4166</v>
      </c>
      <c r="B45" s="28" t="s">
        <v>414</v>
      </c>
      <c r="C45" s="84">
        <v>0</v>
      </c>
      <c r="D45" s="30"/>
      <c r="E45" s="25"/>
    </row>
    <row r="46" spans="1:5" x14ac:dyDescent="0.2">
      <c r="A46" s="26">
        <v>4168</v>
      </c>
      <c r="B46" s="27" t="s">
        <v>248</v>
      </c>
      <c r="C46" s="84">
        <v>0</v>
      </c>
      <c r="D46" s="30"/>
      <c r="E46" s="25"/>
    </row>
    <row r="47" spans="1:5" x14ac:dyDescent="0.2">
      <c r="A47" s="26">
        <v>4169</v>
      </c>
      <c r="B47" s="27" t="s">
        <v>249</v>
      </c>
      <c r="C47" s="84">
        <v>1880673.05</v>
      </c>
      <c r="D47" s="30"/>
      <c r="E47" s="25"/>
    </row>
    <row r="48" spans="1:5" x14ac:dyDescent="0.2">
      <c r="A48" s="46">
        <v>4170</v>
      </c>
      <c r="B48" s="45" t="s">
        <v>491</v>
      </c>
      <c r="C48" s="83">
        <f>SUM(C49:C56)</f>
        <v>0</v>
      </c>
      <c r="D48" s="30"/>
      <c r="E48" s="25"/>
    </row>
    <row r="49" spans="1:5" x14ac:dyDescent="0.2">
      <c r="A49" s="26">
        <v>4171</v>
      </c>
      <c r="B49" s="27" t="s">
        <v>415</v>
      </c>
      <c r="C49" s="84">
        <v>0</v>
      </c>
      <c r="D49" s="30"/>
      <c r="E49" s="25"/>
    </row>
    <row r="50" spans="1:5" x14ac:dyDescent="0.2">
      <c r="A50" s="26">
        <v>4172</v>
      </c>
      <c r="B50" s="27" t="s">
        <v>416</v>
      </c>
      <c r="C50" s="84">
        <v>0</v>
      </c>
      <c r="D50" s="30"/>
      <c r="E50" s="25"/>
    </row>
    <row r="51" spans="1:5" ht="22.5" x14ac:dyDescent="0.2">
      <c r="A51" s="26">
        <v>4173</v>
      </c>
      <c r="B51" s="28" t="s">
        <v>417</v>
      </c>
      <c r="C51" s="84">
        <v>0</v>
      </c>
      <c r="D51" s="30"/>
      <c r="E51" s="25"/>
    </row>
    <row r="52" spans="1:5" ht="22.5" x14ac:dyDescent="0.2">
      <c r="A52" s="26">
        <v>4174</v>
      </c>
      <c r="B52" s="28" t="s">
        <v>418</v>
      </c>
      <c r="C52" s="84">
        <v>0</v>
      </c>
      <c r="D52" s="30"/>
      <c r="E52" s="25"/>
    </row>
    <row r="53" spans="1:5" ht="22.5" x14ac:dyDescent="0.2">
      <c r="A53" s="26">
        <v>4175</v>
      </c>
      <c r="B53" s="28" t="s">
        <v>419</v>
      </c>
      <c r="C53" s="84">
        <v>0</v>
      </c>
      <c r="D53" s="30"/>
      <c r="E53" s="25"/>
    </row>
    <row r="54" spans="1:5" ht="22.5" x14ac:dyDescent="0.2">
      <c r="A54" s="26">
        <v>4176</v>
      </c>
      <c r="B54" s="28" t="s">
        <v>420</v>
      </c>
      <c r="C54" s="84">
        <v>0</v>
      </c>
      <c r="D54" s="30"/>
      <c r="E54" s="25"/>
    </row>
    <row r="55" spans="1:5" ht="22.5" x14ac:dyDescent="0.2">
      <c r="A55" s="26">
        <v>4177</v>
      </c>
      <c r="B55" s="28" t="s">
        <v>421</v>
      </c>
      <c r="C55" s="84">
        <v>0</v>
      </c>
      <c r="D55" s="30"/>
      <c r="E55" s="25"/>
    </row>
    <row r="56" spans="1:5" ht="22.5" x14ac:dyDescent="0.2">
      <c r="A56" s="26">
        <v>4178</v>
      </c>
      <c r="B56" s="28" t="s">
        <v>422</v>
      </c>
      <c r="C56" s="84">
        <v>0</v>
      </c>
      <c r="D56" s="30"/>
      <c r="E56" s="25"/>
    </row>
    <row r="57" spans="1:5" ht="33.75" x14ac:dyDescent="0.2">
      <c r="A57" s="46">
        <v>4200</v>
      </c>
      <c r="B57" s="47" t="s">
        <v>423</v>
      </c>
      <c r="C57" s="83">
        <f>+C58+C64</f>
        <v>683491010.74000001</v>
      </c>
      <c r="D57" s="30"/>
      <c r="E57" s="25"/>
    </row>
    <row r="58" spans="1:5" ht="22.5" x14ac:dyDescent="0.2">
      <c r="A58" s="46">
        <v>4210</v>
      </c>
      <c r="B58" s="47" t="s">
        <v>424</v>
      </c>
      <c r="C58" s="83">
        <f>SUM(C59:C63)</f>
        <v>681349608.15999997</v>
      </c>
      <c r="D58" s="30"/>
      <c r="E58" s="25"/>
    </row>
    <row r="59" spans="1:5" x14ac:dyDescent="0.2">
      <c r="A59" s="26">
        <v>4211</v>
      </c>
      <c r="B59" s="27" t="s">
        <v>250</v>
      </c>
      <c r="C59" s="84">
        <v>395741893.16000003</v>
      </c>
      <c r="D59" s="30"/>
      <c r="E59" s="25"/>
    </row>
    <row r="60" spans="1:5" x14ac:dyDescent="0.2">
      <c r="A60" s="26">
        <v>4212</v>
      </c>
      <c r="B60" s="27" t="s">
        <v>251</v>
      </c>
      <c r="C60" s="84">
        <v>274345388.69</v>
      </c>
      <c r="D60" s="30"/>
      <c r="E60" s="25"/>
    </row>
    <row r="61" spans="1:5" x14ac:dyDescent="0.2">
      <c r="A61" s="26">
        <v>4213</v>
      </c>
      <c r="B61" s="27" t="s">
        <v>252</v>
      </c>
      <c r="C61" s="84">
        <v>0</v>
      </c>
      <c r="D61" s="30"/>
      <c r="E61" s="25"/>
    </row>
    <row r="62" spans="1:5" x14ac:dyDescent="0.2">
      <c r="A62" s="26">
        <v>4214</v>
      </c>
      <c r="B62" s="27" t="s">
        <v>425</v>
      </c>
      <c r="C62" s="84">
        <v>11262326.310000001</v>
      </c>
      <c r="D62" s="30"/>
      <c r="E62" s="25"/>
    </row>
    <row r="63" spans="1:5" x14ac:dyDescent="0.2">
      <c r="A63" s="26">
        <v>4215</v>
      </c>
      <c r="B63" s="27" t="s">
        <v>426</v>
      </c>
      <c r="C63" s="84">
        <v>0</v>
      </c>
      <c r="D63" s="30"/>
      <c r="E63" s="25"/>
    </row>
    <row r="64" spans="1:5" x14ac:dyDescent="0.2">
      <c r="A64" s="46">
        <v>4220</v>
      </c>
      <c r="B64" s="45" t="s">
        <v>253</v>
      </c>
      <c r="C64" s="83">
        <f>SUM(C65:C68)</f>
        <v>2141402.58</v>
      </c>
      <c r="D64" s="30"/>
      <c r="E64" s="25"/>
    </row>
    <row r="65" spans="1:5" x14ac:dyDescent="0.2">
      <c r="A65" s="26">
        <v>4221</v>
      </c>
      <c r="B65" s="27" t="s">
        <v>254</v>
      </c>
      <c r="C65" s="84">
        <v>2141402.58</v>
      </c>
      <c r="D65" s="30"/>
      <c r="E65" s="25"/>
    </row>
    <row r="66" spans="1:5" x14ac:dyDescent="0.2">
      <c r="A66" s="26">
        <v>4223</v>
      </c>
      <c r="B66" s="27" t="s">
        <v>255</v>
      </c>
      <c r="C66" s="84">
        <v>0</v>
      </c>
      <c r="D66" s="30"/>
      <c r="E66" s="25"/>
    </row>
    <row r="67" spans="1:5" x14ac:dyDescent="0.2">
      <c r="A67" s="26">
        <v>4225</v>
      </c>
      <c r="B67" s="27" t="s">
        <v>257</v>
      </c>
      <c r="C67" s="84">
        <v>0</v>
      </c>
      <c r="D67" s="30"/>
      <c r="E67" s="25"/>
    </row>
    <row r="68" spans="1:5" x14ac:dyDescent="0.2">
      <c r="A68" s="26">
        <v>4227</v>
      </c>
      <c r="B68" s="27" t="s">
        <v>427</v>
      </c>
      <c r="C68" s="84">
        <v>0</v>
      </c>
      <c r="D68" s="30"/>
      <c r="E68" s="25"/>
    </row>
    <row r="69" spans="1:5" x14ac:dyDescent="0.2">
      <c r="A69" s="48">
        <v>4300</v>
      </c>
      <c r="B69" s="45" t="s">
        <v>258</v>
      </c>
      <c r="C69" s="83">
        <f>C70+C73+C79+C81+C83</f>
        <v>0</v>
      </c>
      <c r="D69" s="27"/>
      <c r="E69" s="27"/>
    </row>
    <row r="70" spans="1:5" x14ac:dyDescent="0.2">
      <c r="A70" s="48">
        <v>4310</v>
      </c>
      <c r="B70" s="45" t="s">
        <v>259</v>
      </c>
      <c r="C70" s="83">
        <f>SUM(C71:C72)</f>
        <v>0</v>
      </c>
      <c r="D70" s="27"/>
      <c r="E70" s="27"/>
    </row>
    <row r="71" spans="1:5" x14ac:dyDescent="0.2">
      <c r="A71" s="29">
        <v>4311</v>
      </c>
      <c r="B71" s="27" t="s">
        <v>428</v>
      </c>
      <c r="C71" s="84">
        <v>0</v>
      </c>
      <c r="D71" s="27"/>
      <c r="E71" s="27"/>
    </row>
    <row r="72" spans="1:5" x14ac:dyDescent="0.2">
      <c r="A72" s="29">
        <v>4319</v>
      </c>
      <c r="B72" s="27" t="s">
        <v>260</v>
      </c>
      <c r="C72" s="84">
        <v>0</v>
      </c>
      <c r="D72" s="27"/>
      <c r="E72" s="27"/>
    </row>
    <row r="73" spans="1:5" x14ac:dyDescent="0.2">
      <c r="A73" s="48">
        <v>4320</v>
      </c>
      <c r="B73" s="45" t="s">
        <v>261</v>
      </c>
      <c r="C73" s="83">
        <f>SUM(C74:C78)</f>
        <v>0</v>
      </c>
      <c r="D73" s="27"/>
      <c r="E73" s="27"/>
    </row>
    <row r="74" spans="1:5" x14ac:dyDescent="0.2">
      <c r="A74" s="29">
        <v>4321</v>
      </c>
      <c r="B74" s="27" t="s">
        <v>262</v>
      </c>
      <c r="C74" s="84">
        <v>0</v>
      </c>
      <c r="D74" s="27"/>
      <c r="E74" s="27"/>
    </row>
    <row r="75" spans="1:5" x14ac:dyDescent="0.2">
      <c r="A75" s="29">
        <v>4322</v>
      </c>
      <c r="B75" s="27" t="s">
        <v>263</v>
      </c>
      <c r="C75" s="84">
        <v>0</v>
      </c>
      <c r="D75" s="27"/>
      <c r="E75" s="27"/>
    </row>
    <row r="76" spans="1:5" x14ac:dyDescent="0.2">
      <c r="A76" s="29">
        <v>4323</v>
      </c>
      <c r="B76" s="27" t="s">
        <v>264</v>
      </c>
      <c r="C76" s="84">
        <v>0</v>
      </c>
      <c r="D76" s="27"/>
      <c r="E76" s="27"/>
    </row>
    <row r="77" spans="1:5" x14ac:dyDescent="0.2">
      <c r="A77" s="29">
        <v>4324</v>
      </c>
      <c r="B77" s="27" t="s">
        <v>265</v>
      </c>
      <c r="C77" s="84">
        <v>0</v>
      </c>
      <c r="D77" s="27"/>
      <c r="E77" s="27"/>
    </row>
    <row r="78" spans="1:5" x14ac:dyDescent="0.2">
      <c r="A78" s="29">
        <v>4325</v>
      </c>
      <c r="B78" s="27" t="s">
        <v>266</v>
      </c>
      <c r="C78" s="84">
        <v>0</v>
      </c>
      <c r="D78" s="27"/>
      <c r="E78" s="27"/>
    </row>
    <row r="79" spans="1:5" x14ac:dyDescent="0.2">
      <c r="A79" s="48">
        <v>4330</v>
      </c>
      <c r="B79" s="45" t="s">
        <v>267</v>
      </c>
      <c r="C79" s="83">
        <f>SUM(C80)</f>
        <v>0</v>
      </c>
      <c r="D79" s="27"/>
      <c r="E79" s="27"/>
    </row>
    <row r="80" spans="1:5" x14ac:dyDescent="0.2">
      <c r="A80" s="29">
        <v>4331</v>
      </c>
      <c r="B80" s="27" t="s">
        <v>267</v>
      </c>
      <c r="C80" s="84">
        <v>0</v>
      </c>
      <c r="D80" s="27"/>
      <c r="E80" s="27"/>
    </row>
    <row r="81" spans="1:5" x14ac:dyDescent="0.2">
      <c r="A81" s="48">
        <v>4340</v>
      </c>
      <c r="B81" s="45" t="s">
        <v>268</v>
      </c>
      <c r="C81" s="83">
        <f>SUM(C82)</f>
        <v>0</v>
      </c>
      <c r="D81" s="27"/>
      <c r="E81" s="27"/>
    </row>
    <row r="82" spans="1:5" x14ac:dyDescent="0.2">
      <c r="A82" s="29">
        <v>4341</v>
      </c>
      <c r="B82" s="27" t="s">
        <v>268</v>
      </c>
      <c r="C82" s="84">
        <v>0</v>
      </c>
      <c r="D82" s="27"/>
      <c r="E82" s="27"/>
    </row>
    <row r="83" spans="1:5" x14ac:dyDescent="0.2">
      <c r="A83" s="48">
        <v>4390</v>
      </c>
      <c r="B83" s="45" t="s">
        <v>269</v>
      </c>
      <c r="C83" s="83">
        <f>SUM(C84:C90)</f>
        <v>0</v>
      </c>
      <c r="D83" s="27"/>
      <c r="E83" s="27"/>
    </row>
    <row r="84" spans="1:5" x14ac:dyDescent="0.2">
      <c r="A84" s="29">
        <v>4392</v>
      </c>
      <c r="B84" s="27" t="s">
        <v>270</v>
      </c>
      <c r="C84" s="84">
        <v>0</v>
      </c>
      <c r="D84" s="27"/>
      <c r="E84" s="27"/>
    </row>
    <row r="85" spans="1:5" x14ac:dyDescent="0.2">
      <c r="A85" s="29">
        <v>4393</v>
      </c>
      <c r="B85" s="27" t="s">
        <v>429</v>
      </c>
      <c r="C85" s="84">
        <v>0</v>
      </c>
      <c r="D85" s="27"/>
      <c r="E85" s="27"/>
    </row>
    <row r="86" spans="1:5" x14ac:dyDescent="0.2">
      <c r="A86" s="29">
        <v>4394</v>
      </c>
      <c r="B86" s="27" t="s">
        <v>271</v>
      </c>
      <c r="C86" s="84">
        <v>0</v>
      </c>
      <c r="D86" s="27"/>
      <c r="E86" s="27"/>
    </row>
    <row r="87" spans="1:5" x14ac:dyDescent="0.2">
      <c r="A87" s="29">
        <v>4395</v>
      </c>
      <c r="B87" s="27" t="s">
        <v>272</v>
      </c>
      <c r="C87" s="84">
        <v>0</v>
      </c>
      <c r="D87" s="27"/>
      <c r="E87" s="27"/>
    </row>
    <row r="88" spans="1:5" x14ac:dyDescent="0.2">
      <c r="A88" s="29">
        <v>4396</v>
      </c>
      <c r="B88" s="27" t="s">
        <v>273</v>
      </c>
      <c r="C88" s="84">
        <v>0</v>
      </c>
      <c r="D88" s="27"/>
      <c r="E88" s="27"/>
    </row>
    <row r="89" spans="1:5" x14ac:dyDescent="0.2">
      <c r="A89" s="29">
        <v>4397</v>
      </c>
      <c r="B89" s="27" t="s">
        <v>430</v>
      </c>
      <c r="C89" s="84">
        <v>0</v>
      </c>
      <c r="D89" s="27"/>
      <c r="E89" s="27"/>
    </row>
    <row r="90" spans="1:5" x14ac:dyDescent="0.2">
      <c r="A90" s="29">
        <v>4399</v>
      </c>
      <c r="B90" s="27" t="s">
        <v>269</v>
      </c>
      <c r="C90" s="84">
        <v>0</v>
      </c>
      <c r="D90" s="27"/>
      <c r="E90" s="27"/>
    </row>
    <row r="91" spans="1:5" x14ac:dyDescent="0.2">
      <c r="A91" s="25"/>
      <c r="B91" s="25"/>
      <c r="C91" s="75"/>
      <c r="D91" s="25"/>
      <c r="E91" s="25"/>
    </row>
    <row r="92" spans="1:5" x14ac:dyDescent="0.2">
      <c r="A92" s="23" t="s">
        <v>550</v>
      </c>
      <c r="B92" s="23"/>
      <c r="C92" s="23"/>
      <c r="D92" s="23"/>
      <c r="E92" s="23"/>
    </row>
    <row r="93" spans="1:5" x14ac:dyDescent="0.2">
      <c r="A93" s="24" t="s">
        <v>86</v>
      </c>
      <c r="B93" s="24" t="s">
        <v>83</v>
      </c>
      <c r="C93" s="24" t="s">
        <v>84</v>
      </c>
      <c r="D93" s="24" t="s">
        <v>274</v>
      </c>
      <c r="E93" s="24" t="s">
        <v>588</v>
      </c>
    </row>
    <row r="94" spans="1:5" x14ac:dyDescent="0.2">
      <c r="A94" s="48">
        <v>5000</v>
      </c>
      <c r="B94" s="45" t="s">
        <v>275</v>
      </c>
      <c r="C94" s="83">
        <f>C95+C123+C156+C166+C181+C210</f>
        <v>626916216.13000011</v>
      </c>
      <c r="D94" s="83">
        <v>1</v>
      </c>
      <c r="E94" s="27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48">
        <v>5100</v>
      </c>
      <c r="B95" s="45" t="s">
        <v>276</v>
      </c>
      <c r="C95" s="83">
        <f>C96+C103+C113</f>
        <v>476232088.27000004</v>
      </c>
      <c r="D95" s="83">
        <f>C95/$C$94</f>
        <v>0.75964231904833424</v>
      </c>
      <c r="E95" s="27"/>
    </row>
    <row r="96" spans="1:5" x14ac:dyDescent="0.2">
      <c r="A96" s="48">
        <v>5110</v>
      </c>
      <c r="B96" s="45" t="s">
        <v>277</v>
      </c>
      <c r="C96" s="83">
        <f>SUM(C97:C102)</f>
        <v>299650447.83000004</v>
      </c>
      <c r="D96" s="83">
        <f t="shared" ref="D96:D159" si="0">C96/$C$94</f>
        <v>0.47797527025184366</v>
      </c>
      <c r="E96" s="27"/>
    </row>
    <row r="97" spans="1:5" x14ac:dyDescent="0.2">
      <c r="A97" s="29">
        <v>5111</v>
      </c>
      <c r="B97" s="27" t="s">
        <v>278</v>
      </c>
      <c r="C97" s="84">
        <v>182052375.21000001</v>
      </c>
      <c r="D97" s="84">
        <f t="shared" si="0"/>
        <v>0.29039346969491825</v>
      </c>
      <c r="E97" s="27"/>
    </row>
    <row r="98" spans="1:5" x14ac:dyDescent="0.2">
      <c r="A98" s="29">
        <v>5112</v>
      </c>
      <c r="B98" s="27" t="s">
        <v>279</v>
      </c>
      <c r="C98" s="84">
        <v>3560055.9</v>
      </c>
      <c r="D98" s="84">
        <f t="shared" si="0"/>
        <v>5.6786789181758396E-3</v>
      </c>
      <c r="E98" s="27"/>
    </row>
    <row r="99" spans="1:5" x14ac:dyDescent="0.2">
      <c r="A99" s="29">
        <v>5113</v>
      </c>
      <c r="B99" s="27" t="s">
        <v>280</v>
      </c>
      <c r="C99" s="84">
        <v>23139858.73</v>
      </c>
      <c r="D99" s="84">
        <f t="shared" si="0"/>
        <v>3.6910608043996769E-2</v>
      </c>
      <c r="E99" s="27"/>
    </row>
    <row r="100" spans="1:5" x14ac:dyDescent="0.2">
      <c r="A100" s="29">
        <v>5114</v>
      </c>
      <c r="B100" s="27" t="s">
        <v>281</v>
      </c>
      <c r="C100" s="84">
        <v>64377838.210000001</v>
      </c>
      <c r="D100" s="84">
        <f t="shared" si="0"/>
        <v>0.10268970008051335</v>
      </c>
      <c r="E100" s="27"/>
    </row>
    <row r="101" spans="1:5" x14ac:dyDescent="0.2">
      <c r="A101" s="29">
        <v>5115</v>
      </c>
      <c r="B101" s="27" t="s">
        <v>282</v>
      </c>
      <c r="C101" s="84">
        <v>26520319.780000001</v>
      </c>
      <c r="D101" s="84">
        <f t="shared" si="0"/>
        <v>4.2302813514239403E-2</v>
      </c>
      <c r="E101" s="27"/>
    </row>
    <row r="102" spans="1:5" x14ac:dyDescent="0.2">
      <c r="A102" s="29">
        <v>5116</v>
      </c>
      <c r="B102" s="27" t="s">
        <v>283</v>
      </c>
      <c r="C102" s="84">
        <v>0</v>
      </c>
      <c r="D102" s="84">
        <f t="shared" si="0"/>
        <v>0</v>
      </c>
      <c r="E102" s="27"/>
    </row>
    <row r="103" spans="1:5" x14ac:dyDescent="0.2">
      <c r="A103" s="48">
        <v>5120</v>
      </c>
      <c r="B103" s="45" t="s">
        <v>284</v>
      </c>
      <c r="C103" s="83">
        <f>SUM(C104:C112)</f>
        <v>67380219.74000001</v>
      </c>
      <c r="D103" s="83">
        <f t="shared" si="0"/>
        <v>0.10747882732391748</v>
      </c>
      <c r="E103" s="27"/>
    </row>
    <row r="104" spans="1:5" x14ac:dyDescent="0.2">
      <c r="A104" s="29">
        <v>5121</v>
      </c>
      <c r="B104" s="27" t="s">
        <v>285</v>
      </c>
      <c r="C104" s="84">
        <v>6383860.9299999997</v>
      </c>
      <c r="D104" s="84">
        <f t="shared" si="0"/>
        <v>1.0182957093386485E-2</v>
      </c>
      <c r="E104" s="27"/>
    </row>
    <row r="105" spans="1:5" x14ac:dyDescent="0.2">
      <c r="A105" s="29">
        <v>5122</v>
      </c>
      <c r="B105" s="27" t="s">
        <v>286</v>
      </c>
      <c r="C105" s="84">
        <v>4306927.0999999996</v>
      </c>
      <c r="D105" s="84">
        <f t="shared" si="0"/>
        <v>6.8700202502129824E-3</v>
      </c>
      <c r="E105" s="27"/>
    </row>
    <row r="106" spans="1:5" x14ac:dyDescent="0.2">
      <c r="A106" s="29">
        <v>5123</v>
      </c>
      <c r="B106" s="27" t="s">
        <v>287</v>
      </c>
      <c r="C106" s="84">
        <v>12500</v>
      </c>
      <c r="D106" s="84">
        <f t="shared" si="0"/>
        <v>1.9938868509676491E-5</v>
      </c>
      <c r="E106" s="27"/>
    </row>
    <row r="107" spans="1:5" x14ac:dyDescent="0.2">
      <c r="A107" s="29">
        <v>5124</v>
      </c>
      <c r="B107" s="27" t="s">
        <v>288</v>
      </c>
      <c r="C107" s="84">
        <v>15692555.859999999</v>
      </c>
      <c r="D107" s="84">
        <f t="shared" si="0"/>
        <v>2.5031344629863461E-2</v>
      </c>
      <c r="E107" s="27"/>
    </row>
    <row r="108" spans="1:5" x14ac:dyDescent="0.2">
      <c r="A108" s="29">
        <v>5125</v>
      </c>
      <c r="B108" s="27" t="s">
        <v>289</v>
      </c>
      <c r="C108" s="84">
        <v>1363029.75</v>
      </c>
      <c r="D108" s="84">
        <f t="shared" si="0"/>
        <v>2.1741816768021775E-3</v>
      </c>
      <c r="E108" s="27"/>
    </row>
    <row r="109" spans="1:5" x14ac:dyDescent="0.2">
      <c r="A109" s="29">
        <v>5126</v>
      </c>
      <c r="B109" s="27" t="s">
        <v>290</v>
      </c>
      <c r="C109" s="84">
        <v>22385214.460000001</v>
      </c>
      <c r="D109" s="84">
        <f t="shared" si="0"/>
        <v>3.5706867814307909E-2</v>
      </c>
      <c r="E109" s="27"/>
    </row>
    <row r="110" spans="1:5" x14ac:dyDescent="0.2">
      <c r="A110" s="29">
        <v>5127</v>
      </c>
      <c r="B110" s="27" t="s">
        <v>291</v>
      </c>
      <c r="C110" s="84">
        <v>7273390.5999999996</v>
      </c>
      <c r="D110" s="84">
        <f t="shared" si="0"/>
        <v>1.1601854303433358E-2</v>
      </c>
      <c r="E110" s="27"/>
    </row>
    <row r="111" spans="1:5" x14ac:dyDescent="0.2">
      <c r="A111" s="29">
        <v>5128</v>
      </c>
      <c r="B111" s="27" t="s">
        <v>292</v>
      </c>
      <c r="C111" s="84">
        <v>1509706.78</v>
      </c>
      <c r="D111" s="84">
        <f t="shared" si="0"/>
        <v>2.4081475979669674E-3</v>
      </c>
      <c r="E111" s="27"/>
    </row>
    <row r="112" spans="1:5" x14ac:dyDescent="0.2">
      <c r="A112" s="29">
        <v>5129</v>
      </c>
      <c r="B112" s="27" t="s">
        <v>293</v>
      </c>
      <c r="C112" s="84">
        <v>8453034.2599999998</v>
      </c>
      <c r="D112" s="84">
        <f t="shared" si="0"/>
        <v>1.348351508943444E-2</v>
      </c>
      <c r="E112" s="27"/>
    </row>
    <row r="113" spans="1:5" x14ac:dyDescent="0.2">
      <c r="A113" s="48">
        <v>5130</v>
      </c>
      <c r="B113" s="45" t="s">
        <v>294</v>
      </c>
      <c r="C113" s="83">
        <f>SUM(C114:C122)</f>
        <v>109201420.69999999</v>
      </c>
      <c r="D113" s="83">
        <f t="shared" si="0"/>
        <v>0.17418822147257315</v>
      </c>
      <c r="E113" s="27"/>
    </row>
    <row r="114" spans="1:5" x14ac:dyDescent="0.2">
      <c r="A114" s="29">
        <v>5131</v>
      </c>
      <c r="B114" s="27" t="s">
        <v>295</v>
      </c>
      <c r="C114" s="84">
        <v>42765788.469999999</v>
      </c>
      <c r="D114" s="84">
        <f t="shared" si="0"/>
        <v>6.8216114641277512E-2</v>
      </c>
      <c r="E114" s="27"/>
    </row>
    <row r="115" spans="1:5" x14ac:dyDescent="0.2">
      <c r="A115" s="29">
        <v>5132</v>
      </c>
      <c r="B115" s="27" t="s">
        <v>296</v>
      </c>
      <c r="C115" s="84">
        <v>4502028.9000000004</v>
      </c>
      <c r="D115" s="84">
        <f t="shared" si="0"/>
        <v>7.1812289811090798E-3</v>
      </c>
      <c r="E115" s="27"/>
    </row>
    <row r="116" spans="1:5" x14ac:dyDescent="0.2">
      <c r="A116" s="29">
        <v>5133</v>
      </c>
      <c r="B116" s="27" t="s">
        <v>297</v>
      </c>
      <c r="C116" s="84">
        <v>11427158.810000001</v>
      </c>
      <c r="D116" s="84">
        <f t="shared" si="0"/>
        <v>1.8227569356142503E-2</v>
      </c>
      <c r="E116" s="27"/>
    </row>
    <row r="117" spans="1:5" x14ac:dyDescent="0.2">
      <c r="A117" s="29">
        <v>5134</v>
      </c>
      <c r="B117" s="27" t="s">
        <v>298</v>
      </c>
      <c r="C117" s="84">
        <v>6184817.5700000003</v>
      </c>
      <c r="D117" s="84">
        <f t="shared" si="0"/>
        <v>9.8654611427653506E-3</v>
      </c>
      <c r="E117" s="27"/>
    </row>
    <row r="118" spans="1:5" x14ac:dyDescent="0.2">
      <c r="A118" s="29">
        <v>5135</v>
      </c>
      <c r="B118" s="27" t="s">
        <v>299</v>
      </c>
      <c r="C118" s="84">
        <v>16728808.800000001</v>
      </c>
      <c r="D118" s="84">
        <f t="shared" si="0"/>
        <v>2.6684281518937519E-2</v>
      </c>
      <c r="E118" s="27"/>
    </row>
    <row r="119" spans="1:5" x14ac:dyDescent="0.2">
      <c r="A119" s="29">
        <v>5136</v>
      </c>
      <c r="B119" s="27" t="s">
        <v>300</v>
      </c>
      <c r="C119" s="84">
        <v>2982954.28</v>
      </c>
      <c r="D119" s="84">
        <f t="shared" si="0"/>
        <v>4.7581386527437361E-3</v>
      </c>
      <c r="E119" s="27"/>
    </row>
    <row r="120" spans="1:5" x14ac:dyDescent="0.2">
      <c r="A120" s="29">
        <v>5137</v>
      </c>
      <c r="B120" s="27" t="s">
        <v>301</v>
      </c>
      <c r="C120" s="84">
        <v>286761.23</v>
      </c>
      <c r="D120" s="84">
        <f t="shared" si="0"/>
        <v>4.5741555669144774E-4</v>
      </c>
      <c r="E120" s="27"/>
    </row>
    <row r="121" spans="1:5" x14ac:dyDescent="0.2">
      <c r="A121" s="29">
        <v>5138</v>
      </c>
      <c r="B121" s="27" t="s">
        <v>302</v>
      </c>
      <c r="C121" s="84">
        <v>11839160.6</v>
      </c>
      <c r="D121" s="84">
        <f t="shared" si="0"/>
        <v>1.8884757317467409E-2</v>
      </c>
      <c r="E121" s="27"/>
    </row>
    <row r="122" spans="1:5" x14ac:dyDescent="0.2">
      <c r="A122" s="29">
        <v>5139</v>
      </c>
      <c r="B122" s="27" t="s">
        <v>303</v>
      </c>
      <c r="C122" s="84">
        <v>12483942.039999999</v>
      </c>
      <c r="D122" s="84">
        <f t="shared" si="0"/>
        <v>1.9913254305438596E-2</v>
      </c>
      <c r="E122" s="27"/>
    </row>
    <row r="123" spans="1:5" x14ac:dyDescent="0.2">
      <c r="A123" s="48">
        <v>5200</v>
      </c>
      <c r="B123" s="45" t="s">
        <v>304</v>
      </c>
      <c r="C123" s="83">
        <f>C124+C127+C130+C133+C138+C142+C145+C147+C153</f>
        <v>112315845.18000001</v>
      </c>
      <c r="D123" s="83">
        <f t="shared" si="0"/>
        <v>0.17915606948777618</v>
      </c>
      <c r="E123" s="27"/>
    </row>
    <row r="124" spans="1:5" x14ac:dyDescent="0.2">
      <c r="A124" s="48">
        <v>5210</v>
      </c>
      <c r="B124" s="45" t="s">
        <v>305</v>
      </c>
      <c r="C124" s="83">
        <f>SUM(C125:C126)</f>
        <v>1200000</v>
      </c>
      <c r="D124" s="83">
        <f t="shared" si="0"/>
        <v>1.914131376928943E-3</v>
      </c>
      <c r="E124" s="27"/>
    </row>
    <row r="125" spans="1:5" x14ac:dyDescent="0.2">
      <c r="A125" s="29">
        <v>5211</v>
      </c>
      <c r="B125" s="27" t="s">
        <v>306</v>
      </c>
      <c r="C125" s="84">
        <v>0</v>
      </c>
      <c r="D125" s="84">
        <f t="shared" si="0"/>
        <v>0</v>
      </c>
      <c r="E125" s="27"/>
    </row>
    <row r="126" spans="1:5" x14ac:dyDescent="0.2">
      <c r="A126" s="29">
        <v>5212</v>
      </c>
      <c r="B126" s="27" t="s">
        <v>307</v>
      </c>
      <c r="C126" s="84">
        <v>1200000</v>
      </c>
      <c r="D126" s="84">
        <f t="shared" si="0"/>
        <v>1.914131376928943E-3</v>
      </c>
      <c r="E126" s="27"/>
    </row>
    <row r="127" spans="1:5" x14ac:dyDescent="0.2">
      <c r="A127" s="48">
        <v>5220</v>
      </c>
      <c r="B127" s="45" t="s">
        <v>308</v>
      </c>
      <c r="C127" s="83">
        <f>SUM(C128:C129)</f>
        <v>73305565.549999997</v>
      </c>
      <c r="D127" s="83">
        <f t="shared" si="0"/>
        <v>0.11693040260231366</v>
      </c>
      <c r="E127" s="27"/>
    </row>
    <row r="128" spans="1:5" x14ac:dyDescent="0.2">
      <c r="A128" s="29">
        <v>5221</v>
      </c>
      <c r="B128" s="27" t="s">
        <v>309</v>
      </c>
      <c r="C128" s="84">
        <v>73305565.549999997</v>
      </c>
      <c r="D128" s="84">
        <f t="shared" si="0"/>
        <v>0.11693040260231366</v>
      </c>
      <c r="E128" s="27"/>
    </row>
    <row r="129" spans="1:5" x14ac:dyDescent="0.2">
      <c r="A129" s="29">
        <v>5222</v>
      </c>
      <c r="B129" s="27" t="s">
        <v>310</v>
      </c>
      <c r="C129" s="84">
        <v>0</v>
      </c>
      <c r="D129" s="84">
        <f t="shared" si="0"/>
        <v>0</v>
      </c>
      <c r="E129" s="27"/>
    </row>
    <row r="130" spans="1:5" x14ac:dyDescent="0.2">
      <c r="A130" s="48">
        <v>5230</v>
      </c>
      <c r="B130" s="45" t="s">
        <v>255</v>
      </c>
      <c r="C130" s="83">
        <f>SUM(C131:C132)</f>
        <v>8366960</v>
      </c>
      <c r="D130" s="83">
        <f t="shared" si="0"/>
        <v>1.3346217221257825E-2</v>
      </c>
      <c r="E130" s="27"/>
    </row>
    <row r="131" spans="1:5" x14ac:dyDescent="0.2">
      <c r="A131" s="29">
        <v>5231</v>
      </c>
      <c r="B131" s="27" t="s">
        <v>311</v>
      </c>
      <c r="C131" s="84">
        <v>695600</v>
      </c>
      <c r="D131" s="84">
        <f t="shared" si="0"/>
        <v>1.1095581548264774E-3</v>
      </c>
      <c r="E131" s="27"/>
    </row>
    <row r="132" spans="1:5" x14ac:dyDescent="0.2">
      <c r="A132" s="29">
        <v>5232</v>
      </c>
      <c r="B132" s="27" t="s">
        <v>312</v>
      </c>
      <c r="C132" s="84">
        <v>7671360</v>
      </c>
      <c r="D132" s="84">
        <f t="shared" si="0"/>
        <v>1.2236659066431347E-2</v>
      </c>
      <c r="E132" s="27"/>
    </row>
    <row r="133" spans="1:5" x14ac:dyDescent="0.2">
      <c r="A133" s="48">
        <v>5240</v>
      </c>
      <c r="B133" s="45" t="s">
        <v>256</v>
      </c>
      <c r="C133" s="83">
        <f>SUM(C134:C137)</f>
        <v>29443319.630000003</v>
      </c>
      <c r="D133" s="83">
        <f t="shared" si="0"/>
        <v>4.6965318287275737E-2</v>
      </c>
      <c r="E133" s="27"/>
    </row>
    <row r="134" spans="1:5" x14ac:dyDescent="0.2">
      <c r="A134" s="29">
        <v>5241</v>
      </c>
      <c r="B134" s="27" t="s">
        <v>313</v>
      </c>
      <c r="C134" s="84">
        <v>21988573.370000001</v>
      </c>
      <c r="D134" s="84">
        <f t="shared" si="0"/>
        <v>3.5074181851184327E-2</v>
      </c>
      <c r="E134" s="27"/>
    </row>
    <row r="135" spans="1:5" x14ac:dyDescent="0.2">
      <c r="A135" s="29">
        <v>5242</v>
      </c>
      <c r="B135" s="27" t="s">
        <v>314</v>
      </c>
      <c r="C135" s="84">
        <v>4318996.2699999996</v>
      </c>
      <c r="D135" s="84">
        <f t="shared" si="0"/>
        <v>6.8892718977050568E-3</v>
      </c>
      <c r="E135" s="27"/>
    </row>
    <row r="136" spans="1:5" x14ac:dyDescent="0.2">
      <c r="A136" s="29">
        <v>5243</v>
      </c>
      <c r="B136" s="27" t="s">
        <v>315</v>
      </c>
      <c r="C136" s="84">
        <v>3135749.99</v>
      </c>
      <c r="D136" s="84">
        <f t="shared" si="0"/>
        <v>5.0018645383863502E-3</v>
      </c>
      <c r="E136" s="27"/>
    </row>
    <row r="137" spans="1:5" x14ac:dyDescent="0.2">
      <c r="A137" s="29">
        <v>5244</v>
      </c>
      <c r="B137" s="27" t="s">
        <v>316</v>
      </c>
      <c r="C137" s="84">
        <v>0</v>
      </c>
      <c r="D137" s="84">
        <f t="shared" si="0"/>
        <v>0</v>
      </c>
      <c r="E137" s="27"/>
    </row>
    <row r="138" spans="1:5" x14ac:dyDescent="0.2">
      <c r="A138" s="48">
        <v>5250</v>
      </c>
      <c r="B138" s="45" t="s">
        <v>257</v>
      </c>
      <c r="C138" s="83">
        <f>SUM(C139:C141)</f>
        <v>0</v>
      </c>
      <c r="D138" s="83">
        <f t="shared" si="0"/>
        <v>0</v>
      </c>
      <c r="E138" s="27"/>
    </row>
    <row r="139" spans="1:5" x14ac:dyDescent="0.2">
      <c r="A139" s="29">
        <v>5251</v>
      </c>
      <c r="B139" s="27" t="s">
        <v>317</v>
      </c>
      <c r="C139" s="84">
        <v>0</v>
      </c>
      <c r="D139" s="84">
        <f t="shared" si="0"/>
        <v>0</v>
      </c>
      <c r="E139" s="27"/>
    </row>
    <row r="140" spans="1:5" x14ac:dyDescent="0.2">
      <c r="A140" s="29">
        <v>5252</v>
      </c>
      <c r="B140" s="27" t="s">
        <v>318</v>
      </c>
      <c r="C140" s="84">
        <v>0</v>
      </c>
      <c r="D140" s="84">
        <f t="shared" si="0"/>
        <v>0</v>
      </c>
      <c r="E140" s="27"/>
    </row>
    <row r="141" spans="1:5" x14ac:dyDescent="0.2">
      <c r="A141" s="29">
        <v>5259</v>
      </c>
      <c r="B141" s="27" t="s">
        <v>319</v>
      </c>
      <c r="C141" s="84">
        <v>0</v>
      </c>
      <c r="D141" s="84">
        <f t="shared" si="0"/>
        <v>0</v>
      </c>
      <c r="E141" s="27"/>
    </row>
    <row r="142" spans="1:5" x14ac:dyDescent="0.2">
      <c r="A142" s="48">
        <v>5260</v>
      </c>
      <c r="B142" s="45" t="s">
        <v>320</v>
      </c>
      <c r="C142" s="83">
        <f>SUM(C143:C144)</f>
        <v>0</v>
      </c>
      <c r="D142" s="83">
        <f t="shared" si="0"/>
        <v>0</v>
      </c>
      <c r="E142" s="27"/>
    </row>
    <row r="143" spans="1:5" x14ac:dyDescent="0.2">
      <c r="A143" s="29">
        <v>5261</v>
      </c>
      <c r="B143" s="27" t="s">
        <v>321</v>
      </c>
      <c r="C143" s="84">
        <v>0</v>
      </c>
      <c r="D143" s="84">
        <f t="shared" si="0"/>
        <v>0</v>
      </c>
      <c r="E143" s="27"/>
    </row>
    <row r="144" spans="1:5" x14ac:dyDescent="0.2">
      <c r="A144" s="29">
        <v>5262</v>
      </c>
      <c r="B144" s="27" t="s">
        <v>322</v>
      </c>
      <c r="C144" s="84">
        <v>0</v>
      </c>
      <c r="D144" s="84">
        <f t="shared" si="0"/>
        <v>0</v>
      </c>
      <c r="E144" s="27"/>
    </row>
    <row r="145" spans="1:5" x14ac:dyDescent="0.2">
      <c r="A145" s="48">
        <v>5270</v>
      </c>
      <c r="B145" s="45" t="s">
        <v>323</v>
      </c>
      <c r="C145" s="83">
        <f>SUM(C146)</f>
        <v>0</v>
      </c>
      <c r="D145" s="83">
        <f t="shared" si="0"/>
        <v>0</v>
      </c>
      <c r="E145" s="27"/>
    </row>
    <row r="146" spans="1:5" x14ac:dyDescent="0.2">
      <c r="A146" s="29">
        <v>5271</v>
      </c>
      <c r="B146" s="27" t="s">
        <v>324</v>
      </c>
      <c r="C146" s="84">
        <v>0</v>
      </c>
      <c r="D146" s="84">
        <f t="shared" si="0"/>
        <v>0</v>
      </c>
      <c r="E146" s="27"/>
    </row>
    <row r="147" spans="1:5" x14ac:dyDescent="0.2">
      <c r="A147" s="48">
        <v>5280</v>
      </c>
      <c r="B147" s="45" t="s">
        <v>325</v>
      </c>
      <c r="C147" s="83">
        <f>SUM(C148:C152)</f>
        <v>0</v>
      </c>
      <c r="D147" s="83">
        <f t="shared" si="0"/>
        <v>0</v>
      </c>
      <c r="E147" s="27"/>
    </row>
    <row r="148" spans="1:5" x14ac:dyDescent="0.2">
      <c r="A148" s="29">
        <v>5281</v>
      </c>
      <c r="B148" s="27" t="s">
        <v>326</v>
      </c>
      <c r="C148" s="84">
        <v>0</v>
      </c>
      <c r="D148" s="84">
        <f t="shared" si="0"/>
        <v>0</v>
      </c>
      <c r="E148" s="27"/>
    </row>
    <row r="149" spans="1:5" x14ac:dyDescent="0.2">
      <c r="A149" s="29">
        <v>5282</v>
      </c>
      <c r="B149" s="27" t="s">
        <v>327</v>
      </c>
      <c r="C149" s="84">
        <v>0</v>
      </c>
      <c r="D149" s="84">
        <f t="shared" si="0"/>
        <v>0</v>
      </c>
      <c r="E149" s="27"/>
    </row>
    <row r="150" spans="1:5" x14ac:dyDescent="0.2">
      <c r="A150" s="29">
        <v>5283</v>
      </c>
      <c r="B150" s="27" t="s">
        <v>328</v>
      </c>
      <c r="C150" s="84">
        <v>0</v>
      </c>
      <c r="D150" s="84">
        <f t="shared" si="0"/>
        <v>0</v>
      </c>
      <c r="E150" s="27"/>
    </row>
    <row r="151" spans="1:5" x14ac:dyDescent="0.2">
      <c r="A151" s="29">
        <v>5284</v>
      </c>
      <c r="B151" s="27" t="s">
        <v>329</v>
      </c>
      <c r="C151" s="84">
        <v>0</v>
      </c>
      <c r="D151" s="84">
        <f t="shared" si="0"/>
        <v>0</v>
      </c>
      <c r="E151" s="27"/>
    </row>
    <row r="152" spans="1:5" x14ac:dyDescent="0.2">
      <c r="A152" s="29">
        <v>5285</v>
      </c>
      <c r="B152" s="27" t="s">
        <v>330</v>
      </c>
      <c r="C152" s="84">
        <v>0</v>
      </c>
      <c r="D152" s="84">
        <f t="shared" si="0"/>
        <v>0</v>
      </c>
      <c r="E152" s="27"/>
    </row>
    <row r="153" spans="1:5" x14ac:dyDescent="0.2">
      <c r="A153" s="48">
        <v>5290</v>
      </c>
      <c r="B153" s="45" t="s">
        <v>331</v>
      </c>
      <c r="C153" s="83">
        <f>SUM(C154:C155)</f>
        <v>0</v>
      </c>
      <c r="D153" s="83">
        <f t="shared" si="0"/>
        <v>0</v>
      </c>
      <c r="E153" s="27"/>
    </row>
    <row r="154" spans="1:5" x14ac:dyDescent="0.2">
      <c r="A154" s="29">
        <v>5291</v>
      </c>
      <c r="B154" s="27" t="s">
        <v>332</v>
      </c>
      <c r="C154" s="84">
        <v>0</v>
      </c>
      <c r="D154" s="84">
        <f t="shared" si="0"/>
        <v>0</v>
      </c>
      <c r="E154" s="27"/>
    </row>
    <row r="155" spans="1:5" x14ac:dyDescent="0.2">
      <c r="A155" s="29">
        <v>5292</v>
      </c>
      <c r="B155" s="27" t="s">
        <v>333</v>
      </c>
      <c r="C155" s="84">
        <v>0</v>
      </c>
      <c r="D155" s="84">
        <f t="shared" si="0"/>
        <v>0</v>
      </c>
      <c r="E155" s="27"/>
    </row>
    <row r="156" spans="1:5" x14ac:dyDescent="0.2">
      <c r="A156" s="48">
        <v>5300</v>
      </c>
      <c r="B156" s="45" t="s">
        <v>334</v>
      </c>
      <c r="C156" s="83">
        <f>C157+C160+C163</f>
        <v>0</v>
      </c>
      <c r="D156" s="83">
        <f t="shared" si="0"/>
        <v>0</v>
      </c>
      <c r="E156" s="27"/>
    </row>
    <row r="157" spans="1:5" x14ac:dyDescent="0.2">
      <c r="A157" s="48">
        <v>5310</v>
      </c>
      <c r="B157" s="45" t="s">
        <v>250</v>
      </c>
      <c r="C157" s="83">
        <f>C158+C159</f>
        <v>0</v>
      </c>
      <c r="D157" s="83">
        <f t="shared" si="0"/>
        <v>0</v>
      </c>
      <c r="E157" s="27"/>
    </row>
    <row r="158" spans="1:5" x14ac:dyDescent="0.2">
      <c r="A158" s="29">
        <v>5311</v>
      </c>
      <c r="B158" s="27" t="s">
        <v>335</v>
      </c>
      <c r="C158" s="84">
        <v>0</v>
      </c>
      <c r="D158" s="84">
        <f t="shared" si="0"/>
        <v>0</v>
      </c>
      <c r="E158" s="27"/>
    </row>
    <row r="159" spans="1:5" x14ac:dyDescent="0.2">
      <c r="A159" s="29">
        <v>5312</v>
      </c>
      <c r="B159" s="27" t="s">
        <v>336</v>
      </c>
      <c r="C159" s="84">
        <v>0</v>
      </c>
      <c r="D159" s="84">
        <f t="shared" si="0"/>
        <v>0</v>
      </c>
      <c r="E159" s="27"/>
    </row>
    <row r="160" spans="1:5" x14ac:dyDescent="0.2">
      <c r="A160" s="48">
        <v>5320</v>
      </c>
      <c r="B160" s="45" t="s">
        <v>251</v>
      </c>
      <c r="C160" s="83">
        <f>SUM(C161:C162)</f>
        <v>0</v>
      </c>
      <c r="D160" s="83">
        <f t="shared" ref="D160:D212" si="1">C160/$C$94</f>
        <v>0</v>
      </c>
      <c r="E160" s="27"/>
    </row>
    <row r="161" spans="1:5" x14ac:dyDescent="0.2">
      <c r="A161" s="29">
        <v>5321</v>
      </c>
      <c r="B161" s="27" t="s">
        <v>337</v>
      </c>
      <c r="C161" s="84">
        <v>0</v>
      </c>
      <c r="D161" s="84">
        <f t="shared" si="1"/>
        <v>0</v>
      </c>
      <c r="E161" s="27"/>
    </row>
    <row r="162" spans="1:5" x14ac:dyDescent="0.2">
      <c r="A162" s="29">
        <v>5322</v>
      </c>
      <c r="B162" s="27" t="s">
        <v>338</v>
      </c>
      <c r="C162" s="84">
        <v>0</v>
      </c>
      <c r="D162" s="84">
        <f t="shared" si="1"/>
        <v>0</v>
      </c>
      <c r="E162" s="27"/>
    </row>
    <row r="163" spans="1:5" x14ac:dyDescent="0.2">
      <c r="A163" s="48">
        <v>5330</v>
      </c>
      <c r="B163" s="45" t="s">
        <v>252</v>
      </c>
      <c r="C163" s="83">
        <f>SUM(C164:C165)</f>
        <v>0</v>
      </c>
      <c r="D163" s="83">
        <f t="shared" si="1"/>
        <v>0</v>
      </c>
      <c r="E163" s="27"/>
    </row>
    <row r="164" spans="1:5" x14ac:dyDescent="0.2">
      <c r="A164" s="29">
        <v>5331</v>
      </c>
      <c r="B164" s="27" t="s">
        <v>339</v>
      </c>
      <c r="C164" s="84">
        <v>0</v>
      </c>
      <c r="D164" s="84">
        <f t="shared" si="1"/>
        <v>0</v>
      </c>
      <c r="E164" s="27"/>
    </row>
    <row r="165" spans="1:5" x14ac:dyDescent="0.2">
      <c r="A165" s="29">
        <v>5332</v>
      </c>
      <c r="B165" s="27" t="s">
        <v>340</v>
      </c>
      <c r="C165" s="84">
        <v>0</v>
      </c>
      <c r="D165" s="84">
        <f t="shared" si="1"/>
        <v>0</v>
      </c>
      <c r="E165" s="27"/>
    </row>
    <row r="166" spans="1:5" x14ac:dyDescent="0.2">
      <c r="A166" s="48">
        <v>5400</v>
      </c>
      <c r="B166" s="45" t="s">
        <v>341</v>
      </c>
      <c r="C166" s="83">
        <f>C167+C170+C173+C176+C178</f>
        <v>4146891.98</v>
      </c>
      <c r="D166" s="83">
        <f t="shared" si="1"/>
        <v>6.6147467130441596E-3</v>
      </c>
      <c r="E166" s="27"/>
    </row>
    <row r="167" spans="1:5" x14ac:dyDescent="0.2">
      <c r="A167" s="48">
        <v>5410</v>
      </c>
      <c r="B167" s="45" t="s">
        <v>342</v>
      </c>
      <c r="C167" s="83">
        <f>SUM(C168:C169)</f>
        <v>4146891.98</v>
      </c>
      <c r="D167" s="83">
        <f t="shared" si="1"/>
        <v>6.6147467130441596E-3</v>
      </c>
      <c r="E167" s="27"/>
    </row>
    <row r="168" spans="1:5" x14ac:dyDescent="0.2">
      <c r="A168" s="29">
        <v>5411</v>
      </c>
      <c r="B168" s="27" t="s">
        <v>343</v>
      </c>
      <c r="C168" s="84">
        <v>4146891.98</v>
      </c>
      <c r="D168" s="84">
        <f t="shared" si="1"/>
        <v>6.6147467130441596E-3</v>
      </c>
      <c r="E168" s="27"/>
    </row>
    <row r="169" spans="1:5" x14ac:dyDescent="0.2">
      <c r="A169" s="29">
        <v>5412</v>
      </c>
      <c r="B169" s="27" t="s">
        <v>344</v>
      </c>
      <c r="C169" s="84">
        <v>0</v>
      </c>
      <c r="D169" s="84">
        <f t="shared" si="1"/>
        <v>0</v>
      </c>
      <c r="E169" s="27"/>
    </row>
    <row r="170" spans="1:5" x14ac:dyDescent="0.2">
      <c r="A170" s="48">
        <v>5420</v>
      </c>
      <c r="B170" s="45" t="s">
        <v>345</v>
      </c>
      <c r="C170" s="83">
        <f>SUM(C171:C172)</f>
        <v>0</v>
      </c>
      <c r="D170" s="83">
        <f t="shared" si="1"/>
        <v>0</v>
      </c>
      <c r="E170" s="27"/>
    </row>
    <row r="171" spans="1:5" x14ac:dyDescent="0.2">
      <c r="A171" s="29">
        <v>5421</v>
      </c>
      <c r="B171" s="27" t="s">
        <v>346</v>
      </c>
      <c r="C171" s="84">
        <v>0</v>
      </c>
      <c r="D171" s="84">
        <f t="shared" si="1"/>
        <v>0</v>
      </c>
      <c r="E171" s="27"/>
    </row>
    <row r="172" spans="1:5" x14ac:dyDescent="0.2">
      <c r="A172" s="29">
        <v>5422</v>
      </c>
      <c r="B172" s="27" t="s">
        <v>347</v>
      </c>
      <c r="C172" s="84">
        <v>0</v>
      </c>
      <c r="D172" s="84">
        <f t="shared" si="1"/>
        <v>0</v>
      </c>
      <c r="E172" s="27"/>
    </row>
    <row r="173" spans="1:5" x14ac:dyDescent="0.2">
      <c r="A173" s="48">
        <v>5430</v>
      </c>
      <c r="B173" s="45" t="s">
        <v>348</v>
      </c>
      <c r="C173" s="83">
        <f>SUM(C174:C175)</f>
        <v>0</v>
      </c>
      <c r="D173" s="83">
        <f t="shared" si="1"/>
        <v>0</v>
      </c>
      <c r="E173" s="27"/>
    </row>
    <row r="174" spans="1:5" x14ac:dyDescent="0.2">
      <c r="A174" s="29">
        <v>5431</v>
      </c>
      <c r="B174" s="27" t="s">
        <v>349</v>
      </c>
      <c r="C174" s="84">
        <v>0</v>
      </c>
      <c r="D174" s="84">
        <f t="shared" si="1"/>
        <v>0</v>
      </c>
      <c r="E174" s="27"/>
    </row>
    <row r="175" spans="1:5" x14ac:dyDescent="0.2">
      <c r="A175" s="29">
        <v>5432</v>
      </c>
      <c r="B175" s="27" t="s">
        <v>350</v>
      </c>
      <c r="C175" s="84">
        <v>0</v>
      </c>
      <c r="D175" s="84">
        <f t="shared" si="1"/>
        <v>0</v>
      </c>
      <c r="E175" s="27"/>
    </row>
    <row r="176" spans="1:5" x14ac:dyDescent="0.2">
      <c r="A176" s="48">
        <v>5440</v>
      </c>
      <c r="B176" s="45" t="s">
        <v>351</v>
      </c>
      <c r="C176" s="83">
        <f>SUM(C177)</f>
        <v>0</v>
      </c>
      <c r="D176" s="83">
        <f t="shared" si="1"/>
        <v>0</v>
      </c>
      <c r="E176" s="27"/>
    </row>
    <row r="177" spans="1:5" x14ac:dyDescent="0.2">
      <c r="A177" s="29">
        <v>5441</v>
      </c>
      <c r="B177" s="27" t="s">
        <v>351</v>
      </c>
      <c r="C177" s="84">
        <v>0</v>
      </c>
      <c r="D177" s="84">
        <f t="shared" si="1"/>
        <v>0</v>
      </c>
      <c r="E177" s="27"/>
    </row>
    <row r="178" spans="1:5" x14ac:dyDescent="0.2">
      <c r="A178" s="48">
        <v>5450</v>
      </c>
      <c r="B178" s="45" t="s">
        <v>352</v>
      </c>
      <c r="C178" s="83">
        <f>SUM(C179:C180)</f>
        <v>0</v>
      </c>
      <c r="D178" s="83">
        <f t="shared" si="1"/>
        <v>0</v>
      </c>
      <c r="E178" s="27"/>
    </row>
    <row r="179" spans="1:5" x14ac:dyDescent="0.2">
      <c r="A179" s="29">
        <v>5451</v>
      </c>
      <c r="B179" s="27" t="s">
        <v>353</v>
      </c>
      <c r="C179" s="84">
        <v>0</v>
      </c>
      <c r="D179" s="84">
        <f t="shared" si="1"/>
        <v>0</v>
      </c>
      <c r="E179" s="27"/>
    </row>
    <row r="180" spans="1:5" x14ac:dyDescent="0.2">
      <c r="A180" s="29">
        <v>5452</v>
      </c>
      <c r="B180" s="27" t="s">
        <v>354</v>
      </c>
      <c r="C180" s="84">
        <v>0</v>
      </c>
      <c r="D180" s="84">
        <f t="shared" si="1"/>
        <v>0</v>
      </c>
      <c r="E180" s="27"/>
    </row>
    <row r="181" spans="1:5" x14ac:dyDescent="0.2">
      <c r="A181" s="48">
        <v>5500</v>
      </c>
      <c r="B181" s="45" t="s">
        <v>355</v>
      </c>
      <c r="C181" s="83">
        <f>C182+C191+C194+C200</f>
        <v>0</v>
      </c>
      <c r="D181" s="83">
        <f t="shared" si="1"/>
        <v>0</v>
      </c>
      <c r="E181" s="27"/>
    </row>
    <row r="182" spans="1:5" x14ac:dyDescent="0.2">
      <c r="A182" s="48">
        <v>5510</v>
      </c>
      <c r="B182" s="45" t="s">
        <v>356</v>
      </c>
      <c r="C182" s="83">
        <f>SUM(C183:C190)</f>
        <v>0</v>
      </c>
      <c r="D182" s="83">
        <f t="shared" si="1"/>
        <v>0</v>
      </c>
      <c r="E182" s="27"/>
    </row>
    <row r="183" spans="1:5" x14ac:dyDescent="0.2">
      <c r="A183" s="29">
        <v>5511</v>
      </c>
      <c r="B183" s="27" t="s">
        <v>357</v>
      </c>
      <c r="C183" s="84">
        <v>0</v>
      </c>
      <c r="D183" s="84">
        <f t="shared" si="1"/>
        <v>0</v>
      </c>
      <c r="E183" s="27"/>
    </row>
    <row r="184" spans="1:5" x14ac:dyDescent="0.2">
      <c r="A184" s="29">
        <v>5512</v>
      </c>
      <c r="B184" s="27" t="s">
        <v>358</v>
      </c>
      <c r="C184" s="84">
        <v>0</v>
      </c>
      <c r="D184" s="84">
        <f t="shared" si="1"/>
        <v>0</v>
      </c>
      <c r="E184" s="27"/>
    </row>
    <row r="185" spans="1:5" x14ac:dyDescent="0.2">
      <c r="A185" s="29">
        <v>5513</v>
      </c>
      <c r="B185" s="27" t="s">
        <v>359</v>
      </c>
      <c r="C185" s="84">
        <v>0</v>
      </c>
      <c r="D185" s="84">
        <f t="shared" si="1"/>
        <v>0</v>
      </c>
      <c r="E185" s="27"/>
    </row>
    <row r="186" spans="1:5" x14ac:dyDescent="0.2">
      <c r="A186" s="29">
        <v>5514</v>
      </c>
      <c r="B186" s="27" t="s">
        <v>360</v>
      </c>
      <c r="C186" s="84">
        <v>0</v>
      </c>
      <c r="D186" s="84">
        <f t="shared" si="1"/>
        <v>0</v>
      </c>
      <c r="E186" s="27"/>
    </row>
    <row r="187" spans="1:5" x14ac:dyDescent="0.2">
      <c r="A187" s="29">
        <v>5515</v>
      </c>
      <c r="B187" s="27" t="s">
        <v>361</v>
      </c>
      <c r="C187" s="84">
        <v>0</v>
      </c>
      <c r="D187" s="84">
        <f t="shared" si="1"/>
        <v>0</v>
      </c>
      <c r="E187" s="27"/>
    </row>
    <row r="188" spans="1:5" x14ac:dyDescent="0.2">
      <c r="A188" s="29">
        <v>5516</v>
      </c>
      <c r="B188" s="27" t="s">
        <v>362</v>
      </c>
      <c r="C188" s="84">
        <v>0</v>
      </c>
      <c r="D188" s="84">
        <f t="shared" si="1"/>
        <v>0</v>
      </c>
      <c r="E188" s="27"/>
    </row>
    <row r="189" spans="1:5" x14ac:dyDescent="0.2">
      <c r="A189" s="29">
        <v>5517</v>
      </c>
      <c r="B189" s="27" t="s">
        <v>363</v>
      </c>
      <c r="C189" s="84">
        <v>0</v>
      </c>
      <c r="D189" s="84">
        <f t="shared" si="1"/>
        <v>0</v>
      </c>
      <c r="E189" s="27"/>
    </row>
    <row r="190" spans="1:5" x14ac:dyDescent="0.2">
      <c r="A190" s="29">
        <v>5518</v>
      </c>
      <c r="B190" s="27" t="s">
        <v>41</v>
      </c>
      <c r="C190" s="84">
        <v>0</v>
      </c>
      <c r="D190" s="84">
        <f t="shared" si="1"/>
        <v>0</v>
      </c>
      <c r="E190" s="27"/>
    </row>
    <row r="191" spans="1:5" x14ac:dyDescent="0.2">
      <c r="A191" s="48">
        <v>5520</v>
      </c>
      <c r="B191" s="45" t="s">
        <v>40</v>
      </c>
      <c r="C191" s="83">
        <f>SUM(C192:C193)</f>
        <v>0</v>
      </c>
      <c r="D191" s="83">
        <f t="shared" si="1"/>
        <v>0</v>
      </c>
      <c r="E191" s="27"/>
    </row>
    <row r="192" spans="1:5" x14ac:dyDescent="0.2">
      <c r="A192" s="29">
        <v>5521</v>
      </c>
      <c r="B192" s="27" t="s">
        <v>364</v>
      </c>
      <c r="C192" s="84">
        <v>0</v>
      </c>
      <c r="D192" s="84">
        <f t="shared" si="1"/>
        <v>0</v>
      </c>
      <c r="E192" s="27"/>
    </row>
    <row r="193" spans="1:5" x14ac:dyDescent="0.2">
      <c r="A193" s="29">
        <v>5522</v>
      </c>
      <c r="B193" s="27" t="s">
        <v>365</v>
      </c>
      <c r="C193" s="84">
        <v>0</v>
      </c>
      <c r="D193" s="84">
        <f t="shared" si="1"/>
        <v>0</v>
      </c>
      <c r="E193" s="27"/>
    </row>
    <row r="194" spans="1:5" x14ac:dyDescent="0.2">
      <c r="A194" s="48">
        <v>5530</v>
      </c>
      <c r="B194" s="45" t="s">
        <v>366</v>
      </c>
      <c r="C194" s="83">
        <f>SUM(C195:C199)</f>
        <v>0</v>
      </c>
      <c r="D194" s="83">
        <f t="shared" si="1"/>
        <v>0</v>
      </c>
      <c r="E194" s="27"/>
    </row>
    <row r="195" spans="1:5" x14ac:dyDescent="0.2">
      <c r="A195" s="29">
        <v>5531</v>
      </c>
      <c r="B195" s="27" t="s">
        <v>367</v>
      </c>
      <c r="C195" s="84">
        <v>0</v>
      </c>
      <c r="D195" s="84">
        <f t="shared" si="1"/>
        <v>0</v>
      </c>
      <c r="E195" s="27"/>
    </row>
    <row r="196" spans="1:5" x14ac:dyDescent="0.2">
      <c r="A196" s="29">
        <v>5532</v>
      </c>
      <c r="B196" s="27" t="s">
        <v>368</v>
      </c>
      <c r="C196" s="84">
        <v>0</v>
      </c>
      <c r="D196" s="84">
        <f t="shared" si="1"/>
        <v>0</v>
      </c>
      <c r="E196" s="27"/>
    </row>
    <row r="197" spans="1:5" x14ac:dyDescent="0.2">
      <c r="A197" s="29">
        <v>5533</v>
      </c>
      <c r="B197" s="27" t="s">
        <v>369</v>
      </c>
      <c r="C197" s="84">
        <v>0</v>
      </c>
      <c r="D197" s="84">
        <f t="shared" si="1"/>
        <v>0</v>
      </c>
      <c r="E197" s="27"/>
    </row>
    <row r="198" spans="1:5" x14ac:dyDescent="0.2">
      <c r="A198" s="29">
        <v>5534</v>
      </c>
      <c r="B198" s="27" t="s">
        <v>370</v>
      </c>
      <c r="C198" s="84">
        <v>0</v>
      </c>
      <c r="D198" s="84">
        <f t="shared" si="1"/>
        <v>0</v>
      </c>
      <c r="E198" s="27"/>
    </row>
    <row r="199" spans="1:5" x14ac:dyDescent="0.2">
      <c r="A199" s="29">
        <v>5535</v>
      </c>
      <c r="B199" s="27" t="s">
        <v>371</v>
      </c>
      <c r="C199" s="84">
        <v>0</v>
      </c>
      <c r="D199" s="84">
        <f t="shared" si="1"/>
        <v>0</v>
      </c>
      <c r="E199" s="27"/>
    </row>
    <row r="200" spans="1:5" x14ac:dyDescent="0.2">
      <c r="A200" s="48">
        <v>5590</v>
      </c>
      <c r="B200" s="45" t="s">
        <v>372</v>
      </c>
      <c r="C200" s="83">
        <f>SUM(C201:C209)</f>
        <v>0</v>
      </c>
      <c r="D200" s="83">
        <f t="shared" si="1"/>
        <v>0</v>
      </c>
      <c r="E200" s="27"/>
    </row>
    <row r="201" spans="1:5" x14ac:dyDescent="0.2">
      <c r="A201" s="29">
        <v>5591</v>
      </c>
      <c r="B201" s="27" t="s">
        <v>373</v>
      </c>
      <c r="C201" s="84">
        <v>0</v>
      </c>
      <c r="D201" s="84">
        <f t="shared" si="1"/>
        <v>0</v>
      </c>
      <c r="E201" s="27"/>
    </row>
    <row r="202" spans="1:5" x14ac:dyDescent="0.2">
      <c r="A202" s="29">
        <v>5592</v>
      </c>
      <c r="B202" s="27" t="s">
        <v>374</v>
      </c>
      <c r="C202" s="84">
        <v>0</v>
      </c>
      <c r="D202" s="84">
        <f t="shared" si="1"/>
        <v>0</v>
      </c>
      <c r="E202" s="27"/>
    </row>
    <row r="203" spans="1:5" x14ac:dyDescent="0.2">
      <c r="A203" s="29">
        <v>5593</v>
      </c>
      <c r="B203" s="27" t="s">
        <v>375</v>
      </c>
      <c r="C203" s="84">
        <v>0</v>
      </c>
      <c r="D203" s="84">
        <f t="shared" si="1"/>
        <v>0</v>
      </c>
      <c r="E203" s="27"/>
    </row>
    <row r="204" spans="1:5" x14ac:dyDescent="0.2">
      <c r="A204" s="29">
        <v>5594</v>
      </c>
      <c r="B204" s="27" t="s">
        <v>431</v>
      </c>
      <c r="C204" s="84">
        <v>0</v>
      </c>
      <c r="D204" s="84">
        <f t="shared" si="1"/>
        <v>0</v>
      </c>
      <c r="E204" s="27"/>
    </row>
    <row r="205" spans="1:5" x14ac:dyDescent="0.2">
      <c r="A205" s="29">
        <v>5595</v>
      </c>
      <c r="B205" s="27" t="s">
        <v>377</v>
      </c>
      <c r="C205" s="84">
        <v>0</v>
      </c>
      <c r="D205" s="84">
        <f t="shared" si="1"/>
        <v>0</v>
      </c>
      <c r="E205" s="27"/>
    </row>
    <row r="206" spans="1:5" x14ac:dyDescent="0.2">
      <c r="A206" s="29">
        <v>5596</v>
      </c>
      <c r="B206" s="27" t="s">
        <v>272</v>
      </c>
      <c r="C206" s="84">
        <v>0</v>
      </c>
      <c r="D206" s="84">
        <f t="shared" si="1"/>
        <v>0</v>
      </c>
      <c r="E206" s="27"/>
    </row>
    <row r="207" spans="1:5" x14ac:dyDescent="0.2">
      <c r="A207" s="29">
        <v>5597</v>
      </c>
      <c r="B207" s="27" t="s">
        <v>378</v>
      </c>
      <c r="C207" s="84">
        <v>0</v>
      </c>
      <c r="D207" s="84">
        <f t="shared" si="1"/>
        <v>0</v>
      </c>
      <c r="E207" s="27"/>
    </row>
    <row r="208" spans="1:5" x14ac:dyDescent="0.2">
      <c r="A208" s="29">
        <v>5598</v>
      </c>
      <c r="B208" s="27" t="s">
        <v>432</v>
      </c>
      <c r="C208" s="84">
        <v>0</v>
      </c>
      <c r="D208" s="84">
        <f t="shared" si="1"/>
        <v>0</v>
      </c>
      <c r="E208" s="27"/>
    </row>
    <row r="209" spans="1:5" x14ac:dyDescent="0.2">
      <c r="A209" s="29">
        <v>5599</v>
      </c>
      <c r="B209" s="27" t="s">
        <v>379</v>
      </c>
      <c r="C209" s="84">
        <v>0</v>
      </c>
      <c r="D209" s="84">
        <f t="shared" si="1"/>
        <v>0</v>
      </c>
      <c r="E209" s="27"/>
    </row>
    <row r="210" spans="1:5" x14ac:dyDescent="0.2">
      <c r="A210" s="48">
        <v>5600</v>
      </c>
      <c r="B210" s="45" t="s">
        <v>39</v>
      </c>
      <c r="C210" s="83">
        <f>C211</f>
        <v>34221390.700000003</v>
      </c>
      <c r="D210" s="83">
        <f t="shared" si="1"/>
        <v>5.4586864750845281E-2</v>
      </c>
      <c r="E210" s="27"/>
    </row>
    <row r="211" spans="1:5" x14ac:dyDescent="0.2">
      <c r="A211" s="48">
        <v>5610</v>
      </c>
      <c r="B211" s="45" t="s">
        <v>380</v>
      </c>
      <c r="C211" s="83">
        <f>C212</f>
        <v>34221390.700000003</v>
      </c>
      <c r="D211" s="83">
        <f t="shared" si="1"/>
        <v>5.4586864750845281E-2</v>
      </c>
      <c r="E211" s="27"/>
    </row>
    <row r="212" spans="1:5" x14ac:dyDescent="0.2">
      <c r="A212" s="29">
        <v>5611</v>
      </c>
      <c r="B212" s="27" t="s">
        <v>381</v>
      </c>
      <c r="C212" s="84">
        <v>34221390.700000003</v>
      </c>
      <c r="D212" s="84">
        <f t="shared" si="1"/>
        <v>5.4586864750845281E-2</v>
      </c>
      <c r="E212" s="27"/>
    </row>
    <row r="213" spans="1:5" x14ac:dyDescent="0.2">
      <c r="C213" s="76"/>
    </row>
    <row r="214" spans="1:5" x14ac:dyDescent="0.2">
      <c r="B214" s="5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11811023622047245" top="0.15748031496062992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zoomScale="80" zoomScaleNormal="80" workbookViewId="0">
      <selection activeCell="A169" sqref="A169:XFD438"/>
    </sheetView>
  </sheetViews>
  <sheetFormatPr baseColWidth="10" defaultColWidth="9.140625" defaultRowHeight="11.25" x14ac:dyDescent="0.2"/>
  <cols>
    <col min="1" max="1" width="10" style="5" customWidth="1"/>
    <col min="2" max="2" width="53.7109375" style="5" customWidth="1"/>
    <col min="3" max="3" width="13.140625" style="5" customWidth="1"/>
    <col min="4" max="4" width="13.5703125" style="5" customWidth="1"/>
    <col min="5" max="5" width="14.7109375" style="5" customWidth="1"/>
    <col min="6" max="6" width="12.28515625" style="5" customWidth="1"/>
    <col min="7" max="7" width="13.5703125" style="5" customWidth="1"/>
    <col min="8" max="8" width="13.42578125" style="5" customWidth="1"/>
    <col min="9" max="16384" width="9.140625" style="5"/>
  </cols>
  <sheetData>
    <row r="1" spans="1:8" s="2" customFormat="1" ht="18.95" customHeight="1" x14ac:dyDescent="0.25">
      <c r="A1" s="85" t="s">
        <v>593</v>
      </c>
      <c r="B1" s="86"/>
      <c r="C1" s="86"/>
      <c r="D1" s="86"/>
      <c r="E1" s="86"/>
      <c r="F1" s="86"/>
      <c r="G1" s="81" t="s">
        <v>496</v>
      </c>
      <c r="H1" s="82">
        <v>2025</v>
      </c>
    </row>
    <row r="2" spans="1:8" s="2" customFormat="1" ht="18.95" customHeight="1" x14ac:dyDescent="0.25">
      <c r="A2" s="85" t="s">
        <v>500</v>
      </c>
      <c r="B2" s="86"/>
      <c r="C2" s="86"/>
      <c r="D2" s="86"/>
      <c r="E2" s="86"/>
      <c r="F2" s="86"/>
      <c r="G2" s="81" t="s">
        <v>497</v>
      </c>
      <c r="H2" s="82" t="s">
        <v>499</v>
      </c>
    </row>
    <row r="3" spans="1:8" s="2" customFormat="1" ht="18.95" customHeight="1" x14ac:dyDescent="0.25">
      <c r="A3" s="85" t="s">
        <v>594</v>
      </c>
      <c r="B3" s="86"/>
      <c r="C3" s="86"/>
      <c r="D3" s="86"/>
      <c r="E3" s="86"/>
      <c r="F3" s="86"/>
      <c r="G3" s="81" t="s">
        <v>498</v>
      </c>
      <c r="H3" s="82">
        <v>3</v>
      </c>
    </row>
    <row r="4" spans="1:8" s="2" customFormat="1" ht="18.95" customHeight="1" x14ac:dyDescent="0.25">
      <c r="A4" s="85" t="s">
        <v>514</v>
      </c>
      <c r="B4" s="86"/>
      <c r="C4" s="86"/>
      <c r="D4" s="86"/>
      <c r="E4" s="86"/>
      <c r="F4" s="86"/>
      <c r="G4" s="81"/>
      <c r="H4" s="82"/>
    </row>
    <row r="5" spans="1:8" x14ac:dyDescent="0.2">
      <c r="A5" s="3" t="s">
        <v>114</v>
      </c>
      <c r="B5" s="4"/>
      <c r="C5" s="4"/>
      <c r="D5" s="4"/>
      <c r="E5" s="4"/>
      <c r="F5" s="4"/>
      <c r="G5" s="4"/>
      <c r="H5" s="4"/>
    </row>
    <row r="7" spans="1:8" x14ac:dyDescent="0.2">
      <c r="A7" s="4" t="s">
        <v>88</v>
      </c>
      <c r="B7" s="4"/>
      <c r="C7" s="4"/>
      <c r="D7" s="4"/>
      <c r="E7" s="4"/>
      <c r="F7" s="4"/>
      <c r="G7" s="4"/>
      <c r="H7" s="4"/>
    </row>
    <row r="8" spans="1:8" x14ac:dyDescent="0.2">
      <c r="A8" s="6" t="s">
        <v>86</v>
      </c>
      <c r="B8" s="6" t="s">
        <v>83</v>
      </c>
      <c r="C8" s="6" t="s">
        <v>84</v>
      </c>
      <c r="D8" s="6" t="s">
        <v>85</v>
      </c>
      <c r="E8" s="6"/>
      <c r="F8" s="6"/>
      <c r="G8" s="6"/>
      <c r="H8" s="6"/>
    </row>
    <row r="9" spans="1:8" x14ac:dyDescent="0.2">
      <c r="A9" s="7">
        <v>1114</v>
      </c>
      <c r="B9" s="5" t="s">
        <v>115</v>
      </c>
      <c r="C9" s="87">
        <v>96630853.849999994</v>
      </c>
      <c r="E9" s="5" t="str">
        <f>+IF(OR(C9&lt;&gt;0,C10&lt;&gt;0,C11&lt;&gt;0),"","SIN INFORMACIÓN QUE REVELAR")</f>
        <v/>
      </c>
    </row>
    <row r="10" spans="1:8" x14ac:dyDescent="0.2">
      <c r="A10" s="7">
        <v>1115</v>
      </c>
      <c r="B10" s="5" t="s">
        <v>116</v>
      </c>
      <c r="C10" s="87">
        <v>0</v>
      </c>
    </row>
    <row r="11" spans="1:8" x14ac:dyDescent="0.2">
      <c r="A11" s="7">
        <v>1121</v>
      </c>
      <c r="B11" s="5" t="s">
        <v>117</v>
      </c>
      <c r="C11" s="87">
        <v>0</v>
      </c>
    </row>
    <row r="12" spans="1:8" x14ac:dyDescent="0.2">
      <c r="C12" s="76"/>
    </row>
    <row r="13" spans="1:8" x14ac:dyDescent="0.2">
      <c r="A13" s="4" t="s">
        <v>89</v>
      </c>
      <c r="B13" s="4"/>
      <c r="C13" s="4"/>
      <c r="D13" s="4"/>
      <c r="E13" s="4"/>
      <c r="F13" s="4"/>
      <c r="G13" s="4"/>
      <c r="H13" s="4"/>
    </row>
    <row r="14" spans="1:8" x14ac:dyDescent="0.2">
      <c r="A14" s="6" t="s">
        <v>86</v>
      </c>
      <c r="B14" s="6" t="s">
        <v>83</v>
      </c>
      <c r="C14" s="6" t="s">
        <v>84</v>
      </c>
      <c r="D14" s="6">
        <v>2024</v>
      </c>
      <c r="E14" s="6">
        <v>2023</v>
      </c>
      <c r="F14" s="6">
        <v>2022</v>
      </c>
      <c r="G14" s="6">
        <v>2021</v>
      </c>
      <c r="H14" s="6" t="s">
        <v>113</v>
      </c>
    </row>
    <row r="15" spans="1:8" x14ac:dyDescent="0.2">
      <c r="A15" s="7">
        <v>1122</v>
      </c>
      <c r="B15" s="5" t="s">
        <v>119</v>
      </c>
      <c r="C15" s="87">
        <v>35234395.299999997</v>
      </c>
      <c r="D15" s="87">
        <v>6634577.4299999997</v>
      </c>
      <c r="E15" s="87">
        <v>894674.71</v>
      </c>
      <c r="F15" s="87">
        <v>0</v>
      </c>
      <c r="G15" s="87">
        <v>0</v>
      </c>
      <c r="H15" s="87" t="str">
        <f>+IF(OR(C15&lt;&gt;0,C16&lt;&gt;0),"","SIN INFORMACIÓN QUE REVELAR")</f>
        <v/>
      </c>
    </row>
    <row r="16" spans="1:8" x14ac:dyDescent="0.2">
      <c r="A16" s="7">
        <v>1124</v>
      </c>
      <c r="B16" s="5" t="s">
        <v>120</v>
      </c>
      <c r="C16" s="87">
        <v>-8721864.0500000007</v>
      </c>
      <c r="D16" s="87">
        <v>-8764043.2599999998</v>
      </c>
      <c r="E16" s="87">
        <v>667877.4</v>
      </c>
      <c r="F16" s="87">
        <v>0</v>
      </c>
      <c r="G16" s="87">
        <v>0</v>
      </c>
      <c r="H16" s="87"/>
    </row>
    <row r="17" spans="1:8" x14ac:dyDescent="0.2">
      <c r="C17" s="76"/>
      <c r="D17" s="76"/>
      <c r="E17" s="76"/>
      <c r="F17" s="76"/>
      <c r="G17" s="76"/>
    </row>
    <row r="18" spans="1:8" x14ac:dyDescent="0.2">
      <c r="A18" s="4" t="s">
        <v>90</v>
      </c>
      <c r="B18" s="4"/>
      <c r="C18" s="4"/>
      <c r="D18" s="4"/>
      <c r="E18" s="4"/>
      <c r="F18" s="4"/>
      <c r="G18" s="4"/>
      <c r="H18" s="4"/>
    </row>
    <row r="19" spans="1:8" x14ac:dyDescent="0.2">
      <c r="A19" s="6" t="s">
        <v>86</v>
      </c>
      <c r="B19" s="6" t="s">
        <v>83</v>
      </c>
      <c r="C19" s="6" t="s">
        <v>84</v>
      </c>
      <c r="D19" s="6" t="s">
        <v>121</v>
      </c>
      <c r="E19" s="6" t="s">
        <v>122</v>
      </c>
      <c r="F19" s="6" t="s">
        <v>123</v>
      </c>
      <c r="G19" s="6" t="s">
        <v>124</v>
      </c>
      <c r="H19" s="6" t="s">
        <v>125</v>
      </c>
    </row>
    <row r="20" spans="1:8" x14ac:dyDescent="0.2">
      <c r="A20" s="7">
        <v>1123</v>
      </c>
      <c r="B20" s="5" t="s">
        <v>126</v>
      </c>
      <c r="C20" s="87">
        <v>1521130.77</v>
      </c>
      <c r="D20" s="87">
        <v>1521130.77</v>
      </c>
      <c r="E20" s="87">
        <v>0</v>
      </c>
      <c r="F20" s="87">
        <v>0</v>
      </c>
      <c r="G20" s="87">
        <v>0</v>
      </c>
      <c r="H20" s="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7">
        <v>1125</v>
      </c>
      <c r="B21" s="5" t="s">
        <v>127</v>
      </c>
      <c r="C21" s="87">
        <v>440069.42</v>
      </c>
      <c r="D21" s="87">
        <v>440069.42</v>
      </c>
      <c r="E21" s="87">
        <v>0</v>
      </c>
      <c r="F21" s="87">
        <v>0</v>
      </c>
      <c r="G21" s="87">
        <v>0</v>
      </c>
    </row>
    <row r="22" spans="1:8" x14ac:dyDescent="0.2">
      <c r="A22" s="7">
        <v>1126</v>
      </c>
      <c r="B22" s="5" t="s">
        <v>480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</row>
    <row r="23" spans="1:8" x14ac:dyDescent="0.2">
      <c r="A23" s="7">
        <v>1129</v>
      </c>
      <c r="B23" s="5" t="s">
        <v>481</v>
      </c>
      <c r="C23" s="87">
        <v>14996249.02</v>
      </c>
      <c r="D23" s="87">
        <v>14996249.02</v>
      </c>
      <c r="E23" s="87">
        <v>0</v>
      </c>
      <c r="F23" s="87">
        <v>0</v>
      </c>
      <c r="G23" s="87">
        <v>0</v>
      </c>
    </row>
    <row r="24" spans="1:8" x14ac:dyDescent="0.2">
      <c r="A24" s="7">
        <v>1131</v>
      </c>
      <c r="B24" s="5" t="s">
        <v>128</v>
      </c>
      <c r="C24" s="87">
        <v>10599240.119999999</v>
      </c>
      <c r="D24" s="87">
        <v>10599240.119999999</v>
      </c>
      <c r="E24" s="87">
        <v>0</v>
      </c>
      <c r="F24" s="87">
        <v>0</v>
      </c>
      <c r="G24" s="87">
        <v>0</v>
      </c>
    </row>
    <row r="25" spans="1:8" x14ac:dyDescent="0.2">
      <c r="A25" s="7">
        <v>1132</v>
      </c>
      <c r="B25" s="5" t="s">
        <v>129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</row>
    <row r="26" spans="1:8" x14ac:dyDescent="0.2">
      <c r="A26" s="7">
        <v>1133</v>
      </c>
      <c r="B26" s="5" t="s">
        <v>130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</row>
    <row r="27" spans="1:8" x14ac:dyDescent="0.2">
      <c r="A27" s="7">
        <v>1134</v>
      </c>
      <c r="B27" s="5" t="s">
        <v>131</v>
      </c>
      <c r="C27" s="87">
        <v>28364832.59</v>
      </c>
      <c r="D27" s="87">
        <v>28364832.59</v>
      </c>
      <c r="E27" s="87">
        <v>0</v>
      </c>
      <c r="F27" s="87">
        <v>0</v>
      </c>
      <c r="G27" s="87">
        <v>0</v>
      </c>
    </row>
    <row r="28" spans="1:8" x14ac:dyDescent="0.2">
      <c r="A28" s="7">
        <v>1139</v>
      </c>
      <c r="B28" s="5" t="s">
        <v>132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</row>
    <row r="30" spans="1:8" x14ac:dyDescent="0.2">
      <c r="A30" s="4" t="s">
        <v>482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86</v>
      </c>
      <c r="B31" s="6" t="s">
        <v>83</v>
      </c>
      <c r="C31" s="6" t="s">
        <v>84</v>
      </c>
      <c r="D31" s="6" t="s">
        <v>93</v>
      </c>
      <c r="E31" s="6" t="s">
        <v>92</v>
      </c>
      <c r="F31" s="6" t="s">
        <v>133</v>
      </c>
      <c r="G31" s="6" t="s">
        <v>95</v>
      </c>
      <c r="H31" s="6"/>
    </row>
    <row r="32" spans="1:8" x14ac:dyDescent="0.2">
      <c r="A32" s="7">
        <v>1140</v>
      </c>
      <c r="B32" s="5" t="s">
        <v>134</v>
      </c>
      <c r="C32" s="87">
        <f>SUM(C33:C37)</f>
        <v>0</v>
      </c>
      <c r="E32" s="5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7">
        <v>1141</v>
      </c>
      <c r="B33" s="5" t="s">
        <v>135</v>
      </c>
      <c r="C33" s="87">
        <v>0</v>
      </c>
    </row>
    <row r="34" spans="1:8" x14ac:dyDescent="0.2">
      <c r="A34" s="7">
        <v>1142</v>
      </c>
      <c r="B34" s="5" t="s">
        <v>136</v>
      </c>
      <c r="C34" s="87">
        <v>0</v>
      </c>
    </row>
    <row r="35" spans="1:8" x14ac:dyDescent="0.2">
      <c r="A35" s="7">
        <v>1143</v>
      </c>
      <c r="B35" s="5" t="s">
        <v>137</v>
      </c>
      <c r="C35" s="87">
        <v>0</v>
      </c>
    </row>
    <row r="36" spans="1:8" x14ac:dyDescent="0.2">
      <c r="A36" s="7">
        <v>1144</v>
      </c>
      <c r="B36" s="5" t="s">
        <v>138</v>
      </c>
      <c r="C36" s="87">
        <v>0</v>
      </c>
    </row>
    <row r="37" spans="1:8" x14ac:dyDescent="0.2">
      <c r="A37" s="7">
        <v>1145</v>
      </c>
      <c r="B37" s="5" t="s">
        <v>139</v>
      </c>
      <c r="C37" s="87">
        <v>0</v>
      </c>
    </row>
    <row r="39" spans="1:8" x14ac:dyDescent="0.2">
      <c r="A39" s="4" t="s">
        <v>140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86</v>
      </c>
      <c r="B40" s="6" t="s">
        <v>83</v>
      </c>
      <c r="C40" s="6" t="s">
        <v>84</v>
      </c>
      <c r="D40" s="6" t="s">
        <v>91</v>
      </c>
      <c r="E40" s="6" t="s">
        <v>94</v>
      </c>
      <c r="F40" s="6" t="s">
        <v>141</v>
      </c>
      <c r="G40" s="6"/>
      <c r="H40" s="6"/>
    </row>
    <row r="41" spans="1:8" x14ac:dyDescent="0.2">
      <c r="A41" s="7">
        <v>1150</v>
      </c>
      <c r="B41" s="5" t="s">
        <v>142</v>
      </c>
      <c r="C41" s="87">
        <f>C42</f>
        <v>0</v>
      </c>
      <c r="E41" s="5" t="str">
        <f>+IF(OR(C41&lt;&gt;0,C42&lt;&gt;0),"","SIN INFORMACIÓN QUE REVELAR")</f>
        <v>SIN INFORMACIÓN QUE REVELAR</v>
      </c>
    </row>
    <row r="42" spans="1:8" x14ac:dyDescent="0.2">
      <c r="A42" s="7">
        <v>1151</v>
      </c>
      <c r="B42" s="5" t="s">
        <v>143</v>
      </c>
      <c r="C42" s="87">
        <v>0</v>
      </c>
    </row>
    <row r="44" spans="1:8" x14ac:dyDescent="0.2">
      <c r="A44" s="4" t="s">
        <v>96</v>
      </c>
      <c r="B44" s="4"/>
      <c r="C44" s="4"/>
      <c r="D44" s="4"/>
      <c r="E44" s="4"/>
      <c r="F44" s="4"/>
      <c r="G44" s="4"/>
      <c r="H44" s="4"/>
    </row>
    <row r="45" spans="1:8" x14ac:dyDescent="0.2">
      <c r="A45" s="6" t="s">
        <v>86</v>
      </c>
      <c r="B45" s="6" t="s">
        <v>83</v>
      </c>
      <c r="C45" s="6" t="s">
        <v>84</v>
      </c>
      <c r="D45" s="6" t="s">
        <v>85</v>
      </c>
      <c r="E45" s="6" t="s">
        <v>125</v>
      </c>
      <c r="F45" s="6"/>
      <c r="G45" s="6"/>
      <c r="H45" s="6"/>
    </row>
    <row r="46" spans="1:8" x14ac:dyDescent="0.2">
      <c r="A46" s="7">
        <v>1213</v>
      </c>
      <c r="B46" s="5" t="s">
        <v>144</v>
      </c>
      <c r="C46" s="87">
        <v>4547159.5199999996</v>
      </c>
      <c r="E46" s="5" t="str">
        <f>IF(OR(C46&lt;&gt;0),"","SIN INFORMACIÓN QUE REVELAR")</f>
        <v/>
      </c>
    </row>
    <row r="48" spans="1:8" x14ac:dyDescent="0.2">
      <c r="A48" s="4" t="s">
        <v>97</v>
      </c>
      <c r="B48" s="4"/>
      <c r="C48" s="4"/>
      <c r="D48" s="4"/>
      <c r="E48" s="4"/>
      <c r="F48" s="4"/>
      <c r="G48" s="4"/>
      <c r="H48" s="4"/>
    </row>
    <row r="49" spans="1:8" x14ac:dyDescent="0.2">
      <c r="A49" s="6" t="s">
        <v>86</v>
      </c>
      <c r="B49" s="6" t="s">
        <v>83</v>
      </c>
      <c r="C49" s="6" t="s">
        <v>84</v>
      </c>
      <c r="D49" s="6"/>
      <c r="E49" s="6"/>
      <c r="F49" s="6"/>
      <c r="G49" s="6"/>
      <c r="H49" s="6"/>
    </row>
    <row r="50" spans="1:8" x14ac:dyDescent="0.2">
      <c r="A50" s="7">
        <v>1211</v>
      </c>
      <c r="B50" s="5" t="s">
        <v>118</v>
      </c>
      <c r="C50" s="87">
        <v>0</v>
      </c>
      <c r="E50" s="5" t="str">
        <f>+IF(OR(C50&lt;&gt;0,C51&lt;&gt;0,C52&lt;&gt;0),"","SIN INFORMACIÓN QUE REVELAR")</f>
        <v/>
      </c>
    </row>
    <row r="51" spans="1:8" x14ac:dyDescent="0.2">
      <c r="A51" s="7">
        <v>1212</v>
      </c>
      <c r="B51" s="5" t="s">
        <v>552</v>
      </c>
      <c r="C51" s="87">
        <v>182696.22</v>
      </c>
    </row>
    <row r="52" spans="1:8" x14ac:dyDescent="0.2">
      <c r="A52" s="7">
        <v>1214</v>
      </c>
      <c r="B52" s="5" t="s">
        <v>145</v>
      </c>
      <c r="C52" s="87">
        <v>0</v>
      </c>
    </row>
    <row r="53" spans="1:8" x14ac:dyDescent="0.2">
      <c r="C53" s="76"/>
    </row>
    <row r="54" spans="1:8" x14ac:dyDescent="0.2">
      <c r="A54" s="4" t="s">
        <v>101</v>
      </c>
      <c r="B54" s="4"/>
      <c r="C54" s="4"/>
      <c r="D54" s="4"/>
      <c r="E54" s="4"/>
      <c r="F54" s="4"/>
      <c r="G54" s="4"/>
      <c r="H54" s="4"/>
    </row>
    <row r="55" spans="1:8" x14ac:dyDescent="0.2">
      <c r="A55" s="6" t="s">
        <v>86</v>
      </c>
      <c r="B55" s="6" t="s">
        <v>83</v>
      </c>
      <c r="C55" s="6" t="s">
        <v>84</v>
      </c>
      <c r="D55" s="6" t="s">
        <v>98</v>
      </c>
      <c r="E55" s="6" t="s">
        <v>99</v>
      </c>
      <c r="F55" s="6" t="s">
        <v>553</v>
      </c>
      <c r="G55" s="6" t="s">
        <v>554</v>
      </c>
      <c r="H55" s="6" t="s">
        <v>100</v>
      </c>
    </row>
    <row r="56" spans="1:8" x14ac:dyDescent="0.2">
      <c r="A56" s="7">
        <v>1230</v>
      </c>
      <c r="B56" s="5" t="s">
        <v>147</v>
      </c>
      <c r="C56" s="87">
        <f>SUM(C57:C63)</f>
        <v>2324542515.4900002</v>
      </c>
      <c r="D56" s="87">
        <f>SUM(D57:D63)</f>
        <v>0</v>
      </c>
      <c r="E56" s="87">
        <f>SUM(E57:E63)</f>
        <v>98674529.689999998</v>
      </c>
      <c r="F56" s="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7">
        <v>1231</v>
      </c>
      <c r="B57" s="5" t="s">
        <v>148</v>
      </c>
      <c r="C57" s="87">
        <v>525689678.87</v>
      </c>
      <c r="D57" s="88"/>
      <c r="E57" s="88"/>
    </row>
    <row r="58" spans="1:8" x14ac:dyDescent="0.2">
      <c r="A58" s="7">
        <v>1232</v>
      </c>
      <c r="B58" s="5" t="s">
        <v>149</v>
      </c>
      <c r="C58" s="87">
        <v>0</v>
      </c>
      <c r="D58" s="87">
        <v>0</v>
      </c>
      <c r="E58" s="87">
        <v>0</v>
      </c>
    </row>
    <row r="59" spans="1:8" x14ac:dyDescent="0.2">
      <c r="A59" s="7">
        <v>1233</v>
      </c>
      <c r="B59" s="5" t="s">
        <v>150</v>
      </c>
      <c r="C59" s="87">
        <v>216839803.91</v>
      </c>
      <c r="D59" s="87">
        <v>0</v>
      </c>
      <c r="E59" s="87">
        <v>89461309.609999999</v>
      </c>
    </row>
    <row r="60" spans="1:8" x14ac:dyDescent="0.2">
      <c r="A60" s="7">
        <v>1234</v>
      </c>
      <c r="B60" s="5" t="s">
        <v>151</v>
      </c>
      <c r="C60" s="87">
        <v>0</v>
      </c>
      <c r="D60" s="87">
        <v>0</v>
      </c>
      <c r="E60" s="87">
        <v>0</v>
      </c>
    </row>
    <row r="61" spans="1:8" x14ac:dyDescent="0.2">
      <c r="A61" s="7">
        <v>1235</v>
      </c>
      <c r="B61" s="5" t="s">
        <v>152</v>
      </c>
      <c r="C61" s="87">
        <v>1554538127.05</v>
      </c>
      <c r="D61" s="87">
        <v>0</v>
      </c>
      <c r="E61" s="87">
        <v>0</v>
      </c>
    </row>
    <row r="62" spans="1:8" x14ac:dyDescent="0.2">
      <c r="A62" s="7">
        <v>1236</v>
      </c>
      <c r="B62" s="5" t="s">
        <v>153</v>
      </c>
      <c r="C62" s="87">
        <v>15663386.859999999</v>
      </c>
      <c r="D62" s="87">
        <v>0</v>
      </c>
      <c r="E62" s="87">
        <v>0</v>
      </c>
    </row>
    <row r="63" spans="1:8" x14ac:dyDescent="0.2">
      <c r="A63" s="7">
        <v>1239</v>
      </c>
      <c r="B63" s="5" t="s">
        <v>154</v>
      </c>
      <c r="C63" s="87">
        <v>11811518.800000001</v>
      </c>
      <c r="D63" s="87">
        <v>0</v>
      </c>
      <c r="E63" s="87">
        <v>9213220.0800000001</v>
      </c>
    </row>
    <row r="64" spans="1:8" x14ac:dyDescent="0.2">
      <c r="A64" s="7">
        <v>1240</v>
      </c>
      <c r="B64" s="5" t="s">
        <v>155</v>
      </c>
      <c r="C64" s="87">
        <f>SUM(C65:C72)</f>
        <v>511824823.25</v>
      </c>
      <c r="D64" s="87">
        <f t="shared" ref="D64:E64" si="0">SUM(D65:D72)</f>
        <v>0</v>
      </c>
      <c r="E64" s="87">
        <f t="shared" si="0"/>
        <v>208486127.31</v>
      </c>
    </row>
    <row r="65" spans="1:8" x14ac:dyDescent="0.2">
      <c r="A65" s="7">
        <v>1241</v>
      </c>
      <c r="B65" s="5" t="s">
        <v>156</v>
      </c>
      <c r="C65" s="87">
        <v>71735143.790000007</v>
      </c>
      <c r="D65" s="87">
        <v>0</v>
      </c>
      <c r="E65" s="87">
        <v>39543797.770000003</v>
      </c>
    </row>
    <row r="66" spans="1:8" x14ac:dyDescent="0.2">
      <c r="A66" s="7">
        <v>1242</v>
      </c>
      <c r="B66" s="5" t="s">
        <v>157</v>
      </c>
      <c r="C66" s="87">
        <v>26909808.690000001</v>
      </c>
      <c r="D66" s="87">
        <v>0</v>
      </c>
      <c r="E66" s="87">
        <v>9248054.7799999993</v>
      </c>
    </row>
    <row r="67" spans="1:8" x14ac:dyDescent="0.2">
      <c r="A67" s="7">
        <v>1243</v>
      </c>
      <c r="B67" s="5" t="s">
        <v>158</v>
      </c>
      <c r="C67" s="87">
        <v>2507626.9700000002</v>
      </c>
      <c r="D67" s="87">
        <v>0</v>
      </c>
      <c r="E67" s="87">
        <v>701922.13</v>
      </c>
    </row>
    <row r="68" spans="1:8" x14ac:dyDescent="0.2">
      <c r="A68" s="7">
        <v>1244</v>
      </c>
      <c r="B68" s="5" t="s">
        <v>159</v>
      </c>
      <c r="C68" s="87">
        <v>227337771.34999999</v>
      </c>
      <c r="D68" s="87">
        <v>0</v>
      </c>
      <c r="E68" s="87">
        <v>108924274.09</v>
      </c>
    </row>
    <row r="69" spans="1:8" x14ac:dyDescent="0.2">
      <c r="A69" s="7">
        <v>1245</v>
      </c>
      <c r="B69" s="5" t="s">
        <v>160</v>
      </c>
      <c r="C69" s="87">
        <v>32921817.629999999</v>
      </c>
      <c r="D69" s="87">
        <v>0</v>
      </c>
      <c r="E69" s="87">
        <v>2941908.69</v>
      </c>
    </row>
    <row r="70" spans="1:8" x14ac:dyDescent="0.2">
      <c r="A70" s="7">
        <v>1246</v>
      </c>
      <c r="B70" s="5" t="s">
        <v>161</v>
      </c>
      <c r="C70" s="87">
        <v>148783636.81999999</v>
      </c>
      <c r="D70" s="87">
        <v>0</v>
      </c>
      <c r="E70" s="87">
        <v>46849169.850000001</v>
      </c>
    </row>
    <row r="71" spans="1:8" x14ac:dyDescent="0.2">
      <c r="A71" s="7">
        <v>1247</v>
      </c>
      <c r="B71" s="5" t="s">
        <v>162</v>
      </c>
      <c r="C71" s="87">
        <v>1010016</v>
      </c>
      <c r="D71" s="87">
        <v>0</v>
      </c>
      <c r="E71" s="87">
        <v>0</v>
      </c>
    </row>
    <row r="72" spans="1:8" x14ac:dyDescent="0.2">
      <c r="A72" s="7">
        <v>1248</v>
      </c>
      <c r="B72" s="5" t="s">
        <v>163</v>
      </c>
      <c r="C72" s="87">
        <v>619002</v>
      </c>
      <c r="D72" s="87">
        <v>0</v>
      </c>
      <c r="E72" s="87">
        <v>277000</v>
      </c>
    </row>
    <row r="74" spans="1:8" x14ac:dyDescent="0.2">
      <c r="A74" s="4" t="s">
        <v>102</v>
      </c>
      <c r="B74" s="4"/>
      <c r="C74" s="4"/>
      <c r="D74" s="4"/>
      <c r="E74" s="4"/>
      <c r="F74" s="4"/>
      <c r="G74" s="4"/>
      <c r="H74" s="4"/>
    </row>
    <row r="75" spans="1:8" x14ac:dyDescent="0.2">
      <c r="A75" s="6" t="s">
        <v>86</v>
      </c>
      <c r="B75" s="6" t="s">
        <v>83</v>
      </c>
      <c r="C75" s="6" t="s">
        <v>84</v>
      </c>
      <c r="D75" s="6" t="s">
        <v>103</v>
      </c>
      <c r="E75" s="6" t="s">
        <v>164</v>
      </c>
      <c r="F75" s="6" t="s">
        <v>555</v>
      </c>
      <c r="G75" s="6" t="s">
        <v>146</v>
      </c>
      <c r="H75" s="6" t="s">
        <v>100</v>
      </c>
    </row>
    <row r="76" spans="1:8" x14ac:dyDescent="0.2">
      <c r="A76" s="7">
        <v>1250</v>
      </c>
      <c r="B76" s="5" t="s">
        <v>165</v>
      </c>
      <c r="C76" s="87">
        <f>SUM(C77:C81)</f>
        <v>15235260.559999999</v>
      </c>
      <c r="D76" s="87">
        <f>SUM(D77:D81)</f>
        <v>0</v>
      </c>
      <c r="E76" s="87">
        <f>SUM(E77:E81)</f>
        <v>9496188.8100000005</v>
      </c>
      <c r="F76" s="5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8" x14ac:dyDescent="0.2">
      <c r="A77" s="7">
        <v>1251</v>
      </c>
      <c r="B77" s="5" t="s">
        <v>166</v>
      </c>
      <c r="C77" s="87">
        <v>13713863.859999999</v>
      </c>
      <c r="D77" s="87">
        <v>0</v>
      </c>
      <c r="E77" s="87">
        <v>8021238.5099999998</v>
      </c>
    </row>
    <row r="78" spans="1:8" x14ac:dyDescent="0.2">
      <c r="A78" s="7">
        <v>1252</v>
      </c>
      <c r="B78" s="5" t="s">
        <v>167</v>
      </c>
      <c r="C78" s="87">
        <v>0</v>
      </c>
      <c r="D78" s="87">
        <v>0</v>
      </c>
      <c r="E78" s="87">
        <v>0</v>
      </c>
    </row>
    <row r="79" spans="1:8" x14ac:dyDescent="0.2">
      <c r="A79" s="7">
        <v>1253</v>
      </c>
      <c r="B79" s="5" t="s">
        <v>168</v>
      </c>
      <c r="C79" s="87">
        <v>0</v>
      </c>
      <c r="D79" s="87">
        <v>0</v>
      </c>
      <c r="E79" s="87">
        <v>0</v>
      </c>
    </row>
    <row r="80" spans="1:8" x14ac:dyDescent="0.2">
      <c r="A80" s="7">
        <v>1254</v>
      </c>
      <c r="B80" s="5" t="s">
        <v>169</v>
      </c>
      <c r="C80" s="87">
        <v>1521396.7</v>
      </c>
      <c r="D80" s="87">
        <v>0</v>
      </c>
      <c r="E80" s="87">
        <v>1474950.3</v>
      </c>
    </row>
    <row r="81" spans="1:8" x14ac:dyDescent="0.2">
      <c r="A81" s="7">
        <v>1259</v>
      </c>
      <c r="B81" s="5" t="s">
        <v>170</v>
      </c>
      <c r="C81" s="87">
        <v>0</v>
      </c>
      <c r="D81" s="87">
        <v>0</v>
      </c>
      <c r="E81" s="87">
        <v>0</v>
      </c>
    </row>
    <row r="82" spans="1:8" x14ac:dyDescent="0.2">
      <c r="A82" s="7">
        <v>1270</v>
      </c>
      <c r="B82" s="5" t="s">
        <v>171</v>
      </c>
      <c r="C82" s="87">
        <f>SUM(C83:C88)</f>
        <v>1232245.98</v>
      </c>
      <c r="D82" s="88"/>
      <c r="E82" s="88"/>
    </row>
    <row r="83" spans="1:8" x14ac:dyDescent="0.2">
      <c r="A83" s="7">
        <v>1271</v>
      </c>
      <c r="B83" s="5" t="s">
        <v>172</v>
      </c>
      <c r="C83" s="87">
        <v>0</v>
      </c>
      <c r="D83" s="88"/>
      <c r="E83" s="88"/>
    </row>
    <row r="84" spans="1:8" x14ac:dyDescent="0.2">
      <c r="A84" s="7">
        <v>1272</v>
      </c>
      <c r="B84" s="5" t="s">
        <v>173</v>
      </c>
      <c r="C84" s="87">
        <v>0</v>
      </c>
      <c r="D84" s="88"/>
      <c r="E84" s="88"/>
    </row>
    <row r="85" spans="1:8" x14ac:dyDescent="0.2">
      <c r="A85" s="7">
        <v>1273</v>
      </c>
      <c r="B85" s="5" t="s">
        <v>174</v>
      </c>
      <c r="C85" s="87">
        <v>0</v>
      </c>
      <c r="D85" s="88"/>
      <c r="E85" s="88"/>
    </row>
    <row r="86" spans="1:8" x14ac:dyDescent="0.2">
      <c r="A86" s="7">
        <v>1274</v>
      </c>
      <c r="B86" s="5" t="s">
        <v>175</v>
      </c>
      <c r="C86" s="87">
        <v>0</v>
      </c>
      <c r="D86" s="88"/>
      <c r="E86" s="88"/>
    </row>
    <row r="87" spans="1:8" x14ac:dyDescent="0.2">
      <c r="A87" s="7">
        <v>1275</v>
      </c>
      <c r="B87" s="5" t="s">
        <v>176</v>
      </c>
      <c r="C87" s="87">
        <v>0</v>
      </c>
      <c r="D87" s="88"/>
      <c r="E87" s="88"/>
    </row>
    <row r="88" spans="1:8" x14ac:dyDescent="0.2">
      <c r="A88" s="7">
        <v>1279</v>
      </c>
      <c r="B88" s="5" t="s">
        <v>177</v>
      </c>
      <c r="C88" s="87">
        <v>1232245.98</v>
      </c>
      <c r="D88" s="88"/>
      <c r="E88" s="88"/>
    </row>
    <row r="90" spans="1:8" x14ac:dyDescent="0.2">
      <c r="A90" s="4" t="s">
        <v>104</v>
      </c>
      <c r="B90" s="4"/>
      <c r="C90" s="4"/>
      <c r="D90" s="4"/>
      <c r="E90" s="4"/>
      <c r="F90" s="4"/>
      <c r="G90" s="4"/>
      <c r="H90" s="4"/>
    </row>
    <row r="91" spans="1:8" x14ac:dyDescent="0.2">
      <c r="A91" s="6" t="s">
        <v>86</v>
      </c>
      <c r="B91" s="6" t="s">
        <v>83</v>
      </c>
      <c r="C91" s="6" t="s">
        <v>84</v>
      </c>
      <c r="D91" s="6" t="s">
        <v>178</v>
      </c>
      <c r="E91" s="6"/>
      <c r="F91" s="6"/>
      <c r="G91" s="6"/>
      <c r="H91" s="6"/>
    </row>
    <row r="92" spans="1:8" x14ac:dyDescent="0.2">
      <c r="A92" s="7">
        <v>1160</v>
      </c>
      <c r="B92" s="5" t="s">
        <v>179</v>
      </c>
      <c r="C92" s="87">
        <f>SUM(C93:C94)</f>
        <v>0</v>
      </c>
      <c r="E92" s="5" t="str">
        <f>IF(OR(C92&lt;&gt;0,C93&lt;&gt;0,C94&lt;&gt;0),"","SIN INFORMACIÓN QUE REVELAR")</f>
        <v>SIN INFORMACIÓN QUE REVELAR</v>
      </c>
    </row>
    <row r="93" spans="1:8" x14ac:dyDescent="0.2">
      <c r="A93" s="7">
        <v>1161</v>
      </c>
      <c r="B93" s="5" t="s">
        <v>180</v>
      </c>
      <c r="C93" s="87">
        <v>0</v>
      </c>
    </row>
    <row r="94" spans="1:8" x14ac:dyDescent="0.2">
      <c r="A94" s="7">
        <v>1162</v>
      </c>
      <c r="B94" s="5" t="s">
        <v>181</v>
      </c>
      <c r="C94" s="87">
        <v>0</v>
      </c>
    </row>
    <row r="95" spans="1:8" x14ac:dyDescent="0.2">
      <c r="A95" s="4" t="s">
        <v>556</v>
      </c>
      <c r="B95" s="4"/>
      <c r="C95" s="4"/>
      <c r="D95" s="4"/>
      <c r="E95" s="4"/>
      <c r="F95" s="4"/>
      <c r="G95" s="4"/>
      <c r="H95" s="4"/>
    </row>
    <row r="96" spans="1:8" x14ac:dyDescent="0.2">
      <c r="A96" s="6" t="s">
        <v>86</v>
      </c>
      <c r="B96" s="6" t="s">
        <v>83</v>
      </c>
      <c r="C96" s="6" t="s">
        <v>84</v>
      </c>
      <c r="D96" s="6" t="s">
        <v>125</v>
      </c>
      <c r="E96" s="6"/>
      <c r="F96" s="6"/>
      <c r="G96" s="6"/>
      <c r="H96" s="6"/>
    </row>
    <row r="97" spans="1:8" x14ac:dyDescent="0.2">
      <c r="A97" s="7">
        <v>1190</v>
      </c>
      <c r="B97" s="5" t="s">
        <v>490</v>
      </c>
      <c r="C97" s="87">
        <f>SUM(C98:C101)</f>
        <v>-16980</v>
      </c>
      <c r="E97" s="5" t="str">
        <f>IF(OR(C97&lt;&gt;0,C98&lt;&gt;0,C99&lt;&gt;0,C100&lt;&gt;0,C101&lt;&gt;0,C102&lt;&gt;0,C103&lt;&gt;0,C104&lt;&gt;0,C105&lt;&gt;0),"","SIN INFORMACIÓN QUE REVELAR")</f>
        <v/>
      </c>
    </row>
    <row r="98" spans="1:8" x14ac:dyDescent="0.2">
      <c r="A98" s="7">
        <v>1191</v>
      </c>
      <c r="B98" s="5" t="s">
        <v>483</v>
      </c>
      <c r="C98" s="87">
        <v>-16980</v>
      </c>
    </row>
    <row r="99" spans="1:8" x14ac:dyDescent="0.2">
      <c r="A99" s="7">
        <v>1192</v>
      </c>
      <c r="B99" s="5" t="s">
        <v>484</v>
      </c>
      <c r="C99" s="87">
        <v>0</v>
      </c>
    </row>
    <row r="100" spans="1:8" x14ac:dyDescent="0.2">
      <c r="A100" s="7">
        <v>1193</v>
      </c>
      <c r="B100" s="5" t="s">
        <v>485</v>
      </c>
      <c r="C100" s="87">
        <v>0</v>
      </c>
    </row>
    <row r="101" spans="1:8" x14ac:dyDescent="0.2">
      <c r="A101" s="7">
        <v>1194</v>
      </c>
      <c r="B101" s="5" t="s">
        <v>486</v>
      </c>
      <c r="C101" s="87">
        <v>0</v>
      </c>
    </row>
    <row r="102" spans="1:8" x14ac:dyDescent="0.2">
      <c r="A102" s="7">
        <v>1290</v>
      </c>
      <c r="B102" s="5" t="s">
        <v>182</v>
      </c>
      <c r="C102" s="87">
        <f>SUM(C103:C105)</f>
        <v>0</v>
      </c>
    </row>
    <row r="103" spans="1:8" x14ac:dyDescent="0.2">
      <c r="A103" s="7">
        <v>1291</v>
      </c>
      <c r="B103" s="5" t="s">
        <v>183</v>
      </c>
      <c r="C103" s="87">
        <v>0</v>
      </c>
    </row>
    <row r="104" spans="1:8" x14ac:dyDescent="0.2">
      <c r="A104" s="7">
        <v>1292</v>
      </c>
      <c r="B104" s="5" t="s">
        <v>184</v>
      </c>
      <c r="C104" s="87">
        <v>0</v>
      </c>
    </row>
    <row r="105" spans="1:8" x14ac:dyDescent="0.2">
      <c r="A105" s="7">
        <v>1293</v>
      </c>
      <c r="B105" s="5" t="s">
        <v>185</v>
      </c>
      <c r="C105" s="87">
        <v>0</v>
      </c>
    </row>
    <row r="106" spans="1:8" x14ac:dyDescent="0.2">
      <c r="A106" s="4" t="s">
        <v>105</v>
      </c>
      <c r="B106" s="4"/>
      <c r="C106" s="4"/>
      <c r="D106" s="4"/>
      <c r="E106" s="4"/>
      <c r="F106" s="4"/>
      <c r="G106" s="4"/>
      <c r="H106" s="4"/>
    </row>
    <row r="107" spans="1:8" x14ac:dyDescent="0.2">
      <c r="A107" s="6" t="s">
        <v>86</v>
      </c>
      <c r="B107" s="6" t="s">
        <v>83</v>
      </c>
      <c r="C107" s="6" t="s">
        <v>84</v>
      </c>
      <c r="D107" s="6" t="s">
        <v>121</v>
      </c>
      <c r="E107" s="6" t="s">
        <v>122</v>
      </c>
      <c r="F107" s="6" t="s">
        <v>123</v>
      </c>
      <c r="G107" s="6" t="s">
        <v>186</v>
      </c>
      <c r="H107" s="6" t="s">
        <v>575</v>
      </c>
    </row>
    <row r="108" spans="1:8" x14ac:dyDescent="0.2">
      <c r="A108" s="7">
        <v>2110</v>
      </c>
      <c r="B108" s="5" t="s">
        <v>187</v>
      </c>
      <c r="C108" s="87">
        <f>SUM(C109:C117)</f>
        <v>51983684.709999993</v>
      </c>
      <c r="D108" s="87">
        <f>SUM(D109:D117)</f>
        <v>51983684.709999993</v>
      </c>
      <c r="E108" s="87">
        <f>SUM(E109:E117)</f>
        <v>0</v>
      </c>
      <c r="F108" s="87">
        <f>SUM(F109:F117)</f>
        <v>0</v>
      </c>
      <c r="G108" s="87">
        <f>SUM(G109:G117)</f>
        <v>0</v>
      </c>
      <c r="H108" s="5" t="str">
        <f>IF(OR(C108&lt;&gt;0,C109&lt;&gt;0,C110&lt;&gt;0,C111&lt;&gt;0,C112&lt;&gt;0,C113&lt;&gt;0,C114&lt;&gt;0,C115&lt;&gt;0,C116&lt;&gt;0,C117&lt;&gt;0,C118&lt;&gt;0,C119&lt;&gt;0,C120&lt;&gt;0,C121&lt;&gt;0),"","SIN INFORMACIÓN QUE REVELAR")</f>
        <v/>
      </c>
    </row>
    <row r="109" spans="1:8" x14ac:dyDescent="0.2">
      <c r="A109" s="7">
        <v>2111</v>
      </c>
      <c r="B109" s="5" t="s">
        <v>188</v>
      </c>
      <c r="C109" s="87">
        <v>3507120.9</v>
      </c>
      <c r="D109" s="87">
        <f>C109</f>
        <v>3507120.9</v>
      </c>
      <c r="E109" s="87">
        <v>0</v>
      </c>
      <c r="F109" s="87">
        <v>0</v>
      </c>
      <c r="G109" s="87">
        <v>0</v>
      </c>
    </row>
    <row r="110" spans="1:8" x14ac:dyDescent="0.2">
      <c r="A110" s="7">
        <v>2112</v>
      </c>
      <c r="B110" s="5" t="s">
        <v>189</v>
      </c>
      <c r="C110" s="87">
        <v>19049938.629999999</v>
      </c>
      <c r="D110" s="87">
        <f t="shared" ref="D110:D117" si="1">C110</f>
        <v>19049938.629999999</v>
      </c>
      <c r="E110" s="87">
        <v>0</v>
      </c>
      <c r="F110" s="87">
        <v>0</v>
      </c>
      <c r="G110" s="87">
        <v>0</v>
      </c>
    </row>
    <row r="111" spans="1:8" x14ac:dyDescent="0.2">
      <c r="A111" s="7">
        <v>2113</v>
      </c>
      <c r="B111" s="5" t="s">
        <v>190</v>
      </c>
      <c r="C111" s="87">
        <v>8343998.8399999999</v>
      </c>
      <c r="D111" s="87">
        <f t="shared" si="1"/>
        <v>8343998.8399999999</v>
      </c>
      <c r="E111" s="87">
        <v>0</v>
      </c>
      <c r="F111" s="87">
        <v>0</v>
      </c>
      <c r="G111" s="87">
        <v>0</v>
      </c>
    </row>
    <row r="112" spans="1:8" x14ac:dyDescent="0.2">
      <c r="A112" s="7">
        <v>2114</v>
      </c>
      <c r="B112" s="5" t="s">
        <v>191</v>
      </c>
      <c r="C112" s="87">
        <v>0</v>
      </c>
      <c r="D112" s="87">
        <f t="shared" si="1"/>
        <v>0</v>
      </c>
      <c r="E112" s="87">
        <v>0</v>
      </c>
      <c r="F112" s="87">
        <v>0</v>
      </c>
      <c r="G112" s="87">
        <v>0</v>
      </c>
    </row>
    <row r="113" spans="1:8" x14ac:dyDescent="0.2">
      <c r="A113" s="7">
        <v>2115</v>
      </c>
      <c r="B113" s="5" t="s">
        <v>192</v>
      </c>
      <c r="C113" s="87">
        <v>821141.93</v>
      </c>
      <c r="D113" s="87">
        <f t="shared" si="1"/>
        <v>821141.93</v>
      </c>
      <c r="E113" s="87">
        <v>0</v>
      </c>
      <c r="F113" s="87">
        <v>0</v>
      </c>
      <c r="G113" s="87">
        <v>0</v>
      </c>
    </row>
    <row r="114" spans="1:8" x14ac:dyDescent="0.2">
      <c r="A114" s="7">
        <v>2116</v>
      </c>
      <c r="B114" s="5" t="s">
        <v>193</v>
      </c>
      <c r="C114" s="87">
        <v>0</v>
      </c>
      <c r="D114" s="87">
        <f t="shared" si="1"/>
        <v>0</v>
      </c>
      <c r="E114" s="87">
        <v>0</v>
      </c>
      <c r="F114" s="87">
        <v>0</v>
      </c>
      <c r="G114" s="87">
        <v>0</v>
      </c>
    </row>
    <row r="115" spans="1:8" x14ac:dyDescent="0.2">
      <c r="A115" s="7">
        <v>2117</v>
      </c>
      <c r="B115" s="5" t="s">
        <v>194</v>
      </c>
      <c r="C115" s="87">
        <v>17812417.440000001</v>
      </c>
      <c r="D115" s="87">
        <f t="shared" si="1"/>
        <v>17812417.440000001</v>
      </c>
      <c r="E115" s="87">
        <v>0</v>
      </c>
      <c r="F115" s="87">
        <v>0</v>
      </c>
      <c r="G115" s="87">
        <v>0</v>
      </c>
    </row>
    <row r="116" spans="1:8" x14ac:dyDescent="0.2">
      <c r="A116" s="7">
        <v>2118</v>
      </c>
      <c r="B116" s="5" t="s">
        <v>195</v>
      </c>
      <c r="C116" s="87">
        <v>0</v>
      </c>
      <c r="D116" s="87">
        <f t="shared" si="1"/>
        <v>0</v>
      </c>
      <c r="E116" s="87">
        <v>0</v>
      </c>
      <c r="F116" s="87">
        <v>0</v>
      </c>
      <c r="G116" s="87">
        <v>0</v>
      </c>
    </row>
    <row r="117" spans="1:8" x14ac:dyDescent="0.2">
      <c r="A117" s="7">
        <v>2119</v>
      </c>
      <c r="B117" s="5" t="s">
        <v>196</v>
      </c>
      <c r="C117" s="87">
        <v>2449066.9700000002</v>
      </c>
      <c r="D117" s="87">
        <f t="shared" si="1"/>
        <v>2449066.9700000002</v>
      </c>
      <c r="E117" s="87">
        <v>0</v>
      </c>
      <c r="F117" s="87">
        <v>0</v>
      </c>
      <c r="G117" s="87">
        <v>0</v>
      </c>
    </row>
    <row r="118" spans="1:8" x14ac:dyDescent="0.2">
      <c r="A118" s="7">
        <v>2120</v>
      </c>
      <c r="B118" s="5" t="s">
        <v>197</v>
      </c>
      <c r="C118" s="87">
        <f>SUM(C119:C121)</f>
        <v>0</v>
      </c>
      <c r="D118" s="87">
        <f t="shared" ref="D118:G118" si="2">SUM(D119:D121)</f>
        <v>0</v>
      </c>
      <c r="E118" s="87">
        <f t="shared" si="2"/>
        <v>0</v>
      </c>
      <c r="F118" s="87">
        <f t="shared" si="2"/>
        <v>0</v>
      </c>
      <c r="G118" s="87">
        <f t="shared" si="2"/>
        <v>0</v>
      </c>
    </row>
    <row r="119" spans="1:8" x14ac:dyDescent="0.2">
      <c r="A119" s="7">
        <v>2121</v>
      </c>
      <c r="B119" s="5" t="s">
        <v>198</v>
      </c>
      <c r="C119" s="87">
        <v>0</v>
      </c>
      <c r="D119" s="87">
        <f>C119</f>
        <v>0</v>
      </c>
      <c r="E119" s="87">
        <v>0</v>
      </c>
      <c r="F119" s="87">
        <v>0</v>
      </c>
      <c r="G119" s="87">
        <v>0</v>
      </c>
    </row>
    <row r="120" spans="1:8" x14ac:dyDescent="0.2">
      <c r="A120" s="7">
        <v>2122</v>
      </c>
      <c r="B120" s="5" t="s">
        <v>199</v>
      </c>
      <c r="C120" s="87">
        <v>0</v>
      </c>
      <c r="D120" s="87">
        <f t="shared" ref="D120:D121" si="3">C120</f>
        <v>0</v>
      </c>
      <c r="E120" s="87">
        <v>0</v>
      </c>
      <c r="F120" s="87">
        <v>0</v>
      </c>
      <c r="G120" s="87">
        <v>0</v>
      </c>
    </row>
    <row r="121" spans="1:8" x14ac:dyDescent="0.2">
      <c r="A121" s="7">
        <v>2129</v>
      </c>
      <c r="B121" s="5" t="s">
        <v>200</v>
      </c>
      <c r="C121" s="87">
        <v>0</v>
      </c>
      <c r="D121" s="87">
        <f t="shared" si="3"/>
        <v>0</v>
      </c>
      <c r="E121" s="87">
        <v>0</v>
      </c>
      <c r="F121" s="87">
        <v>0</v>
      </c>
      <c r="G121" s="87">
        <v>0</v>
      </c>
    </row>
    <row r="122" spans="1:8" x14ac:dyDescent="0.2">
      <c r="A122" s="4" t="s">
        <v>106</v>
      </c>
      <c r="B122" s="4"/>
      <c r="C122" s="4"/>
      <c r="D122" s="4"/>
      <c r="E122" s="4"/>
      <c r="F122" s="4"/>
      <c r="G122" s="4"/>
      <c r="H122" s="4"/>
    </row>
    <row r="123" spans="1:8" x14ac:dyDescent="0.2">
      <c r="A123" s="6" t="s">
        <v>86</v>
      </c>
      <c r="B123" s="6" t="s">
        <v>83</v>
      </c>
      <c r="C123" s="6" t="s">
        <v>84</v>
      </c>
      <c r="D123" s="6" t="s">
        <v>87</v>
      </c>
      <c r="E123" s="6" t="s">
        <v>125</v>
      </c>
      <c r="F123" s="6"/>
      <c r="G123" s="6"/>
      <c r="H123" s="6"/>
    </row>
    <row r="124" spans="1:8" x14ac:dyDescent="0.2">
      <c r="A124" s="7">
        <v>2160</v>
      </c>
      <c r="B124" s="5" t="s">
        <v>201</v>
      </c>
      <c r="C124" s="87">
        <f>SUM(C125:C130)</f>
        <v>0</v>
      </c>
      <c r="E124" s="5" t="str">
        <f>IF(OR(C124&lt;&gt;0,C125&lt;&gt;0,C126&lt;&gt;0,C127&lt;&gt;0,C128&lt;&gt;0,C129&lt;&gt;0,C130&lt;&gt;0,C131&lt;&gt;0,C132&lt;&gt;0,C133&lt;&gt;0,C134&lt;&gt;0,C135&lt;&gt;0,C136&lt;&gt;0,C137&lt;&gt;0),"","SIN INFORMACIÓN QUE REVELAR")</f>
        <v>SIN INFORMACIÓN QUE REVELAR</v>
      </c>
    </row>
    <row r="125" spans="1:8" x14ac:dyDescent="0.2">
      <c r="A125" s="7">
        <v>2161</v>
      </c>
      <c r="B125" s="5" t="s">
        <v>202</v>
      </c>
      <c r="C125" s="87">
        <v>0</v>
      </c>
    </row>
    <row r="126" spans="1:8" x14ac:dyDescent="0.2">
      <c r="A126" s="7">
        <v>2162</v>
      </c>
      <c r="B126" s="5" t="s">
        <v>203</v>
      </c>
      <c r="C126" s="87">
        <v>0</v>
      </c>
    </row>
    <row r="127" spans="1:8" x14ac:dyDescent="0.2">
      <c r="A127" s="7">
        <v>2163</v>
      </c>
      <c r="B127" s="5" t="s">
        <v>204</v>
      </c>
      <c r="C127" s="87">
        <v>0</v>
      </c>
    </row>
    <row r="128" spans="1:8" x14ac:dyDescent="0.2">
      <c r="A128" s="7">
        <v>2164</v>
      </c>
      <c r="B128" s="5" t="s">
        <v>205</v>
      </c>
      <c r="C128" s="87">
        <v>0</v>
      </c>
    </row>
    <row r="129" spans="1:8" x14ac:dyDescent="0.2">
      <c r="A129" s="7">
        <v>2165</v>
      </c>
      <c r="B129" s="5" t="s">
        <v>206</v>
      </c>
      <c r="C129" s="87">
        <v>0</v>
      </c>
    </row>
    <row r="130" spans="1:8" x14ac:dyDescent="0.2">
      <c r="A130" s="7">
        <v>2166</v>
      </c>
      <c r="B130" s="5" t="s">
        <v>207</v>
      </c>
      <c r="C130" s="87">
        <v>0</v>
      </c>
    </row>
    <row r="131" spans="1:8" x14ac:dyDescent="0.2">
      <c r="A131" s="7">
        <v>2250</v>
      </c>
      <c r="B131" s="5" t="s">
        <v>208</v>
      </c>
      <c r="C131" s="87">
        <f>SUM(C132:C137)</f>
        <v>0</v>
      </c>
    </row>
    <row r="132" spans="1:8" x14ac:dyDescent="0.2">
      <c r="A132" s="7">
        <v>2251</v>
      </c>
      <c r="B132" s="5" t="s">
        <v>209</v>
      </c>
      <c r="C132" s="87">
        <v>0</v>
      </c>
    </row>
    <row r="133" spans="1:8" x14ac:dyDescent="0.2">
      <c r="A133" s="7">
        <v>2252</v>
      </c>
      <c r="B133" s="5" t="s">
        <v>210</v>
      </c>
      <c r="C133" s="87">
        <v>0</v>
      </c>
    </row>
    <row r="134" spans="1:8" x14ac:dyDescent="0.2">
      <c r="A134" s="7">
        <v>2253</v>
      </c>
      <c r="B134" s="5" t="s">
        <v>211</v>
      </c>
      <c r="C134" s="87">
        <v>0</v>
      </c>
    </row>
    <row r="135" spans="1:8" x14ac:dyDescent="0.2">
      <c r="A135" s="7">
        <v>2254</v>
      </c>
      <c r="B135" s="5" t="s">
        <v>212</v>
      </c>
      <c r="C135" s="87">
        <v>0</v>
      </c>
    </row>
    <row r="136" spans="1:8" x14ac:dyDescent="0.2">
      <c r="A136" s="7">
        <v>2255</v>
      </c>
      <c r="B136" s="5" t="s">
        <v>213</v>
      </c>
      <c r="C136" s="87">
        <v>0</v>
      </c>
    </row>
    <row r="137" spans="1:8" x14ac:dyDescent="0.2">
      <c r="A137" s="7">
        <v>2256</v>
      </c>
      <c r="B137" s="5" t="s">
        <v>214</v>
      </c>
      <c r="C137" s="87">
        <v>0</v>
      </c>
    </row>
    <row r="138" spans="1:8" x14ac:dyDescent="0.2">
      <c r="A138" s="4" t="s">
        <v>557</v>
      </c>
      <c r="B138" s="4"/>
      <c r="C138" s="4"/>
      <c r="D138" s="4"/>
      <c r="E138" s="4"/>
      <c r="F138" s="4"/>
      <c r="G138" s="4"/>
      <c r="H138" s="4"/>
    </row>
    <row r="139" spans="1:8" x14ac:dyDescent="0.2">
      <c r="A139" s="8" t="s">
        <v>86</v>
      </c>
      <c r="B139" s="8" t="s">
        <v>83</v>
      </c>
      <c r="C139" s="8" t="s">
        <v>84</v>
      </c>
      <c r="D139" s="8" t="s">
        <v>87</v>
      </c>
      <c r="E139" s="8" t="s">
        <v>125</v>
      </c>
      <c r="F139" s="8"/>
      <c r="G139" s="8"/>
      <c r="H139" s="8"/>
    </row>
    <row r="140" spans="1:8" x14ac:dyDescent="0.2">
      <c r="A140" s="7">
        <v>2150</v>
      </c>
      <c r="B140" s="5" t="s">
        <v>558</v>
      </c>
      <c r="C140" s="87">
        <f>SUM(C141:C143)</f>
        <v>0</v>
      </c>
      <c r="E140" s="5" t="str">
        <f>IF(OR(C140&lt;&gt;0,C141&lt;&gt;0,C142&lt;&gt;0,C143&lt;&gt;0,C144&lt;&gt;0,C145&lt;&gt;0,C146&lt;&gt;0,C147&lt;&gt;0),"","SIN INFORMACIÓN QUE REVELAR")</f>
        <v>SIN INFORMACIÓN QUE REVELAR</v>
      </c>
    </row>
    <row r="141" spans="1:8" x14ac:dyDescent="0.2">
      <c r="A141" s="7">
        <v>2151</v>
      </c>
      <c r="B141" s="5" t="s">
        <v>559</v>
      </c>
      <c r="C141" s="87">
        <v>0</v>
      </c>
    </row>
    <row r="142" spans="1:8" x14ac:dyDescent="0.2">
      <c r="A142" s="7">
        <v>2152</v>
      </c>
      <c r="B142" s="5" t="s">
        <v>560</v>
      </c>
      <c r="C142" s="87">
        <v>0</v>
      </c>
    </row>
    <row r="143" spans="1:8" x14ac:dyDescent="0.2">
      <c r="A143" s="7">
        <v>2159</v>
      </c>
      <c r="B143" s="5" t="s">
        <v>215</v>
      </c>
      <c r="C143" s="87">
        <v>0</v>
      </c>
    </row>
    <row r="144" spans="1:8" x14ac:dyDescent="0.2">
      <c r="A144" s="7">
        <v>2240</v>
      </c>
      <c r="B144" s="5" t="s">
        <v>217</v>
      </c>
      <c r="C144" s="87">
        <f>SUM(C145:C147)</f>
        <v>0</v>
      </c>
    </row>
    <row r="145" spans="1:5" x14ac:dyDescent="0.2">
      <c r="A145" s="7">
        <v>2241</v>
      </c>
      <c r="B145" s="5" t="s">
        <v>218</v>
      </c>
      <c r="C145" s="87">
        <v>0</v>
      </c>
    </row>
    <row r="146" spans="1:5" x14ac:dyDescent="0.2">
      <c r="A146" s="7">
        <v>2242</v>
      </c>
      <c r="B146" s="5" t="s">
        <v>219</v>
      </c>
      <c r="C146" s="87">
        <v>0</v>
      </c>
    </row>
    <row r="147" spans="1:5" x14ac:dyDescent="0.2">
      <c r="A147" s="7">
        <v>2249</v>
      </c>
      <c r="B147" s="5" t="s">
        <v>220</v>
      </c>
      <c r="C147" s="87">
        <v>0</v>
      </c>
    </row>
    <row r="148" spans="1:5" x14ac:dyDescent="0.2">
      <c r="A148" s="49" t="s">
        <v>561</v>
      </c>
      <c r="B148" s="49"/>
      <c r="C148" s="49"/>
      <c r="D148" s="49"/>
      <c r="E148" s="49"/>
    </row>
    <row r="149" spans="1:5" x14ac:dyDescent="0.2">
      <c r="A149" s="50" t="s">
        <v>86</v>
      </c>
      <c r="B149" s="50" t="s">
        <v>83</v>
      </c>
      <c r="C149" s="50" t="s">
        <v>84</v>
      </c>
      <c r="D149" s="51" t="s">
        <v>87</v>
      </c>
      <c r="E149" s="51" t="s">
        <v>125</v>
      </c>
    </row>
    <row r="150" spans="1:5" x14ac:dyDescent="0.2">
      <c r="A150" s="52">
        <v>2170</v>
      </c>
      <c r="B150" s="53" t="s">
        <v>562</v>
      </c>
      <c r="C150" s="89">
        <f>SUM(C151:C153)</f>
        <v>8369190.8399999999</v>
      </c>
      <c r="D150" s="53"/>
      <c r="E150" s="53" t="str">
        <f>IF(OR(C150&lt;&gt;0,C151&lt;&gt;0,C152&lt;&gt;0,C153&lt;&gt;0,C154&lt;&gt;0,C155&lt;&gt;0,C156&lt;&gt;0,C157&lt;&gt;0,C158&lt;&gt;0),"","SIN INFORMACIÓN QUE REVELAR")</f>
        <v/>
      </c>
    </row>
    <row r="151" spans="1:5" x14ac:dyDescent="0.2">
      <c r="A151" s="52">
        <v>2171</v>
      </c>
      <c r="B151" s="53" t="s">
        <v>563</v>
      </c>
      <c r="C151" s="89">
        <v>0</v>
      </c>
      <c r="D151" s="53"/>
      <c r="E151" s="53"/>
    </row>
    <row r="152" spans="1:5" x14ac:dyDescent="0.2">
      <c r="A152" s="52">
        <v>2172</v>
      </c>
      <c r="B152" s="53" t="s">
        <v>564</v>
      </c>
      <c r="C152" s="89">
        <v>0</v>
      </c>
      <c r="D152" s="53"/>
      <c r="E152" s="53"/>
    </row>
    <row r="153" spans="1:5" x14ac:dyDescent="0.2">
      <c r="A153" s="52">
        <v>2179</v>
      </c>
      <c r="B153" s="53" t="s">
        <v>565</v>
      </c>
      <c r="C153" s="89">
        <v>8369190.8399999999</v>
      </c>
      <c r="D153" s="53"/>
      <c r="E153" s="53"/>
    </row>
    <row r="154" spans="1:5" x14ac:dyDescent="0.2">
      <c r="A154" s="52">
        <v>2260</v>
      </c>
      <c r="B154" s="53" t="s">
        <v>566</v>
      </c>
      <c r="C154" s="89">
        <f>SUM(C155:C158)</f>
        <v>0</v>
      </c>
      <c r="D154" s="53"/>
      <c r="E154" s="53"/>
    </row>
    <row r="155" spans="1:5" x14ac:dyDescent="0.2">
      <c r="A155" s="52">
        <v>2261</v>
      </c>
      <c r="B155" s="53" t="s">
        <v>567</v>
      </c>
      <c r="C155" s="89">
        <v>0</v>
      </c>
      <c r="D155" s="53"/>
    </row>
    <row r="156" spans="1:5" x14ac:dyDescent="0.2">
      <c r="A156" s="52">
        <v>2262</v>
      </c>
      <c r="B156" s="53" t="s">
        <v>568</v>
      </c>
      <c r="C156" s="89">
        <v>0</v>
      </c>
      <c r="D156" s="53"/>
      <c r="E156" s="53"/>
    </row>
    <row r="157" spans="1:5" x14ac:dyDescent="0.2">
      <c r="A157" s="52">
        <v>2263</v>
      </c>
      <c r="B157" s="53" t="s">
        <v>569</v>
      </c>
      <c r="C157" s="89">
        <v>0</v>
      </c>
      <c r="D157" s="53"/>
      <c r="E157" s="53"/>
    </row>
    <row r="158" spans="1:5" x14ac:dyDescent="0.2">
      <c r="A158" s="52">
        <v>2269</v>
      </c>
      <c r="B158" s="53" t="s">
        <v>570</v>
      </c>
      <c r="C158" s="89">
        <v>0</v>
      </c>
      <c r="D158" s="53"/>
      <c r="E158" s="53"/>
    </row>
    <row r="159" spans="1:5" x14ac:dyDescent="0.2">
      <c r="A159" s="49" t="s">
        <v>571</v>
      </c>
      <c r="B159" s="49"/>
      <c r="C159" s="49"/>
      <c r="D159" s="49"/>
      <c r="E159" s="49"/>
    </row>
    <row r="160" spans="1:5" x14ac:dyDescent="0.2">
      <c r="A160" s="50" t="s">
        <v>86</v>
      </c>
      <c r="B160" s="50" t="s">
        <v>83</v>
      </c>
      <c r="C160" s="50" t="s">
        <v>84</v>
      </c>
      <c r="D160" s="51" t="s">
        <v>87</v>
      </c>
      <c r="E160" s="51" t="s">
        <v>125</v>
      </c>
    </row>
    <row r="161" spans="1:5" x14ac:dyDescent="0.2">
      <c r="A161" s="52">
        <v>2190</v>
      </c>
      <c r="B161" s="53" t="s">
        <v>572</v>
      </c>
      <c r="C161" s="89">
        <f>SUM(C162:C164)</f>
        <v>77223.179999999993</v>
      </c>
      <c r="D161" s="53"/>
      <c r="E161" s="53" t="str">
        <f>IF(OR(C161&lt;&gt;0,C162&lt;&gt;0,C163&lt;&gt;0,C164&lt;&gt;0),"","SIN INFORMACIÓN QUE REVELAR")</f>
        <v/>
      </c>
    </row>
    <row r="162" spans="1:5" x14ac:dyDescent="0.2">
      <c r="A162" s="52">
        <v>2191</v>
      </c>
      <c r="B162" s="53" t="s">
        <v>573</v>
      </c>
      <c r="C162" s="89">
        <v>77223.179999999993</v>
      </c>
      <c r="D162" s="53"/>
      <c r="E162" s="53"/>
    </row>
    <row r="163" spans="1:5" x14ac:dyDescent="0.2">
      <c r="A163" s="52">
        <v>2192</v>
      </c>
      <c r="B163" s="53" t="s">
        <v>574</v>
      </c>
      <c r="C163" s="89">
        <v>0</v>
      </c>
      <c r="D163" s="53"/>
    </row>
    <row r="164" spans="1:5" x14ac:dyDescent="0.2">
      <c r="A164" s="52">
        <v>2199</v>
      </c>
      <c r="B164" s="53" t="s">
        <v>216</v>
      </c>
      <c r="C164" s="89">
        <v>0</v>
      </c>
      <c r="D164" s="53"/>
      <c r="E164" s="53"/>
    </row>
    <row r="165" spans="1:5" x14ac:dyDescent="0.2">
      <c r="A165" s="53"/>
      <c r="B165" s="53"/>
      <c r="C165" s="77"/>
      <c r="D165" s="53"/>
      <c r="E165" s="53"/>
    </row>
    <row r="166" spans="1:5" x14ac:dyDescent="0.2">
      <c r="A166" s="53"/>
      <c r="B166" s="53" t="s">
        <v>516</v>
      </c>
      <c r="C166" s="53"/>
      <c r="D166" s="53"/>
      <c r="E166" s="5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11811023622047245" top="0.35433070866141736" bottom="0.35433070866141736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K33" sqref="K33"/>
    </sheetView>
  </sheetViews>
  <sheetFormatPr baseColWidth="10" defaultColWidth="9.140625" defaultRowHeight="11.25" x14ac:dyDescent="0.2"/>
  <cols>
    <col min="1" max="1" width="10" style="10" customWidth="1"/>
    <col min="2" max="2" width="42.7109375" style="10" customWidth="1"/>
    <col min="3" max="3" width="16.28515625" style="10" customWidth="1"/>
    <col min="4" max="4" width="14.85546875" style="10" customWidth="1"/>
    <col min="5" max="5" width="16.28515625" style="10" customWidth="1"/>
    <col min="6" max="16384" width="9.140625" style="10"/>
  </cols>
  <sheetData>
    <row r="1" spans="1:5" ht="18.95" customHeight="1" x14ac:dyDescent="0.2">
      <c r="A1" s="90" t="s">
        <v>593</v>
      </c>
      <c r="B1" s="90"/>
      <c r="C1" s="90"/>
      <c r="D1" s="91" t="s">
        <v>496</v>
      </c>
      <c r="E1" s="92">
        <v>2025</v>
      </c>
    </row>
    <row r="2" spans="1:5" ht="18.95" customHeight="1" x14ac:dyDescent="0.2">
      <c r="A2" s="90" t="s">
        <v>502</v>
      </c>
      <c r="B2" s="90"/>
      <c r="C2" s="90"/>
      <c r="D2" s="91" t="s">
        <v>497</v>
      </c>
      <c r="E2" s="92" t="s">
        <v>499</v>
      </c>
    </row>
    <row r="3" spans="1:5" ht="18.95" customHeight="1" x14ac:dyDescent="0.2">
      <c r="A3" s="90" t="s">
        <v>594</v>
      </c>
      <c r="B3" s="90"/>
      <c r="C3" s="90"/>
      <c r="D3" s="91" t="s">
        <v>498</v>
      </c>
      <c r="E3" s="92">
        <v>3</v>
      </c>
    </row>
    <row r="4" spans="1:5" ht="18.95" customHeight="1" x14ac:dyDescent="0.2">
      <c r="A4" s="90" t="s">
        <v>514</v>
      </c>
      <c r="B4" s="90"/>
      <c r="C4" s="90"/>
      <c r="D4" s="91"/>
      <c r="E4" s="92"/>
    </row>
    <row r="5" spans="1:5" x14ac:dyDescent="0.2">
      <c r="A5" s="11" t="s">
        <v>114</v>
      </c>
      <c r="B5" s="12"/>
      <c r="C5" s="12"/>
      <c r="D5" s="12"/>
      <c r="E5" s="12"/>
    </row>
    <row r="7" spans="1:5" x14ac:dyDescent="0.2">
      <c r="A7" s="12" t="s">
        <v>107</v>
      </c>
      <c r="B7" s="12"/>
      <c r="C7" s="12"/>
      <c r="D7" s="12"/>
      <c r="E7" s="12"/>
    </row>
    <row r="8" spans="1:5" x14ac:dyDescent="0.2">
      <c r="A8" s="13" t="s">
        <v>86</v>
      </c>
      <c r="B8" s="13" t="s">
        <v>83</v>
      </c>
      <c r="C8" s="13" t="s">
        <v>84</v>
      </c>
      <c r="D8" s="13" t="s">
        <v>85</v>
      </c>
      <c r="E8" s="13" t="s">
        <v>87</v>
      </c>
    </row>
    <row r="9" spans="1:5" x14ac:dyDescent="0.2">
      <c r="A9" s="14">
        <v>3110</v>
      </c>
      <c r="B9" s="10" t="s">
        <v>251</v>
      </c>
      <c r="C9" s="15">
        <v>479763120.51999998</v>
      </c>
      <c r="E9" s="10" t="str">
        <f>IF(OR(C9&lt;&gt;0,C10&lt;&gt;0,C11&lt;&gt;0),"","SIN INFORMACIÓN QUE REVELAR")</f>
        <v/>
      </c>
    </row>
    <row r="10" spans="1:5" x14ac:dyDescent="0.2">
      <c r="A10" s="14">
        <v>3120</v>
      </c>
      <c r="B10" s="10" t="s">
        <v>382</v>
      </c>
      <c r="C10" s="15">
        <v>0</v>
      </c>
      <c r="E10" s="5"/>
    </row>
    <row r="11" spans="1:5" x14ac:dyDescent="0.2">
      <c r="A11" s="14">
        <v>3130</v>
      </c>
      <c r="B11" s="10" t="s">
        <v>383</v>
      </c>
      <c r="C11" s="15">
        <v>0</v>
      </c>
    </row>
    <row r="13" spans="1:5" x14ac:dyDescent="0.2">
      <c r="A13" s="12" t="s">
        <v>108</v>
      </c>
      <c r="B13" s="12"/>
      <c r="C13" s="12"/>
      <c r="D13" s="12"/>
      <c r="E13" s="12"/>
    </row>
    <row r="14" spans="1:5" x14ac:dyDescent="0.2">
      <c r="A14" s="13" t="s">
        <v>86</v>
      </c>
      <c r="B14" s="13" t="s">
        <v>83</v>
      </c>
      <c r="C14" s="13" t="s">
        <v>84</v>
      </c>
      <c r="D14" s="13" t="s">
        <v>384</v>
      </c>
      <c r="E14" s="13"/>
    </row>
    <row r="15" spans="1:5" x14ac:dyDescent="0.2">
      <c r="A15" s="14">
        <v>3210</v>
      </c>
      <c r="B15" s="10" t="s">
        <v>385</v>
      </c>
      <c r="C15" s="15">
        <v>274601602.88</v>
      </c>
      <c r="E15" s="1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4">
        <v>3220</v>
      </c>
      <c r="B16" s="10" t="s">
        <v>386</v>
      </c>
      <c r="C16" s="15">
        <v>2177448710.3600001</v>
      </c>
    </row>
    <row r="17" spans="1:5" x14ac:dyDescent="0.2">
      <c r="A17" s="14">
        <v>3230</v>
      </c>
      <c r="B17" s="10" t="s">
        <v>387</v>
      </c>
      <c r="C17" s="15">
        <f>SUM(C18:C21)</f>
        <v>0</v>
      </c>
    </row>
    <row r="18" spans="1:5" x14ac:dyDescent="0.2">
      <c r="A18" s="14">
        <v>3231</v>
      </c>
      <c r="B18" s="10" t="s">
        <v>388</v>
      </c>
      <c r="C18" s="15">
        <v>0</v>
      </c>
    </row>
    <row r="19" spans="1:5" x14ac:dyDescent="0.2">
      <c r="A19" s="14">
        <v>3232</v>
      </c>
      <c r="B19" s="10" t="s">
        <v>389</v>
      </c>
      <c r="C19" s="15">
        <v>0</v>
      </c>
      <c r="E19" s="5"/>
    </row>
    <row r="20" spans="1:5" x14ac:dyDescent="0.2">
      <c r="A20" s="14">
        <v>3233</v>
      </c>
      <c r="B20" s="10" t="s">
        <v>390</v>
      </c>
      <c r="C20" s="15">
        <v>0</v>
      </c>
    </row>
    <row r="21" spans="1:5" x14ac:dyDescent="0.2">
      <c r="A21" s="14">
        <v>3239</v>
      </c>
      <c r="B21" s="10" t="s">
        <v>391</v>
      </c>
      <c r="C21" s="15">
        <v>0</v>
      </c>
    </row>
    <row r="22" spans="1:5" x14ac:dyDescent="0.2">
      <c r="A22" s="14">
        <v>3240</v>
      </c>
      <c r="B22" s="10" t="s">
        <v>392</v>
      </c>
      <c r="C22" s="15">
        <f>SUM(C23:C25)</f>
        <v>0</v>
      </c>
    </row>
    <row r="23" spans="1:5" x14ac:dyDescent="0.2">
      <c r="A23" s="14">
        <v>3241</v>
      </c>
      <c r="B23" s="10" t="s">
        <v>393</v>
      </c>
      <c r="C23" s="15">
        <v>0</v>
      </c>
    </row>
    <row r="24" spans="1:5" x14ac:dyDescent="0.2">
      <c r="A24" s="14">
        <v>3242</v>
      </c>
      <c r="B24" s="10" t="s">
        <v>394</v>
      </c>
      <c r="C24" s="15">
        <v>0</v>
      </c>
    </row>
    <row r="25" spans="1:5" x14ac:dyDescent="0.2">
      <c r="A25" s="14">
        <v>3243</v>
      </c>
      <c r="B25" s="10" t="s">
        <v>395</v>
      </c>
      <c r="C25" s="15">
        <v>0</v>
      </c>
    </row>
    <row r="26" spans="1:5" x14ac:dyDescent="0.2">
      <c r="A26" s="14">
        <v>3250</v>
      </c>
      <c r="B26" s="10" t="s">
        <v>396</v>
      </c>
      <c r="C26" s="15">
        <f>SUM(C27:C29)</f>
        <v>0</v>
      </c>
    </row>
    <row r="27" spans="1:5" x14ac:dyDescent="0.2">
      <c r="A27" s="14">
        <v>3251</v>
      </c>
      <c r="B27" s="10" t="s">
        <v>397</v>
      </c>
      <c r="C27" s="15">
        <v>0</v>
      </c>
    </row>
    <row r="28" spans="1:5" x14ac:dyDescent="0.2">
      <c r="A28" s="14">
        <v>3252</v>
      </c>
      <c r="B28" s="10" t="s">
        <v>398</v>
      </c>
      <c r="C28" s="15">
        <v>0</v>
      </c>
    </row>
    <row r="29" spans="1:5" x14ac:dyDescent="0.2">
      <c r="A29" s="14">
        <v>3253</v>
      </c>
      <c r="B29" s="10" t="s">
        <v>592</v>
      </c>
      <c r="C29" s="15">
        <v>0</v>
      </c>
    </row>
    <row r="31" spans="1:5" x14ac:dyDescent="0.2">
      <c r="A31" s="10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55118110236220474" bottom="0.55118110236220474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40" zoomScaleNormal="100" workbookViewId="0">
      <selection activeCell="A17" sqref="A17:XFD17"/>
    </sheetView>
  </sheetViews>
  <sheetFormatPr baseColWidth="10" defaultColWidth="9.140625" defaultRowHeight="11.25" x14ac:dyDescent="0.2"/>
  <cols>
    <col min="1" max="1" width="10" style="10" customWidth="1"/>
    <col min="2" max="2" width="55.140625" style="10" customWidth="1"/>
    <col min="3" max="3" width="14" style="10" customWidth="1"/>
    <col min="4" max="4" width="14.140625" style="10" customWidth="1"/>
    <col min="5" max="5" width="11.28515625" style="10" customWidth="1"/>
    <col min="6" max="16384" width="9.140625" style="10"/>
  </cols>
  <sheetData>
    <row r="1" spans="1:5" s="16" customFormat="1" ht="18.95" customHeight="1" x14ac:dyDescent="0.25">
      <c r="A1" s="90" t="s">
        <v>593</v>
      </c>
      <c r="B1" s="90"/>
      <c r="C1" s="90"/>
      <c r="D1" s="91" t="s">
        <v>496</v>
      </c>
      <c r="E1" s="92">
        <v>2025</v>
      </c>
    </row>
    <row r="2" spans="1:5" s="16" customFormat="1" ht="18.95" customHeight="1" x14ac:dyDescent="0.25">
      <c r="A2" s="90" t="s">
        <v>503</v>
      </c>
      <c r="B2" s="90"/>
      <c r="C2" s="90"/>
      <c r="D2" s="91" t="s">
        <v>497</v>
      </c>
      <c r="E2" s="92" t="s">
        <v>499</v>
      </c>
    </row>
    <row r="3" spans="1:5" s="16" customFormat="1" ht="18.95" customHeight="1" x14ac:dyDescent="0.25">
      <c r="A3" s="90" t="s">
        <v>594</v>
      </c>
      <c r="B3" s="90"/>
      <c r="C3" s="90"/>
      <c r="D3" s="91" t="s">
        <v>498</v>
      </c>
      <c r="E3" s="92">
        <v>3</v>
      </c>
    </row>
    <row r="4" spans="1:5" s="16" customFormat="1" ht="18.95" customHeight="1" x14ac:dyDescent="0.25">
      <c r="A4" s="90" t="s">
        <v>514</v>
      </c>
      <c r="B4" s="90"/>
      <c r="C4" s="90"/>
      <c r="D4" s="91"/>
      <c r="E4" s="92"/>
    </row>
    <row r="5" spans="1:5" x14ac:dyDescent="0.2">
      <c r="A5" s="11" t="s">
        <v>114</v>
      </c>
      <c r="B5" s="12"/>
      <c r="C5" s="12"/>
      <c r="D5" s="12"/>
      <c r="E5" s="12"/>
    </row>
    <row r="7" spans="1:5" x14ac:dyDescent="0.2">
      <c r="A7" s="12" t="s">
        <v>581</v>
      </c>
      <c r="B7" s="12"/>
      <c r="C7" s="12"/>
      <c r="D7" s="12"/>
      <c r="E7" s="71"/>
    </row>
    <row r="8" spans="1:5" x14ac:dyDescent="0.2">
      <c r="A8" s="13" t="s">
        <v>86</v>
      </c>
      <c r="B8" s="13" t="s">
        <v>83</v>
      </c>
      <c r="C8" s="32">
        <v>2025</v>
      </c>
      <c r="D8" s="32">
        <v>2024</v>
      </c>
      <c r="E8" s="72"/>
    </row>
    <row r="9" spans="1:5" x14ac:dyDescent="0.2">
      <c r="A9" s="14">
        <v>1111</v>
      </c>
      <c r="B9" s="10" t="s">
        <v>399</v>
      </c>
      <c r="C9" s="15">
        <v>1181260.8</v>
      </c>
      <c r="D9" s="15">
        <v>492072.75</v>
      </c>
      <c r="E9" s="10" t="str">
        <f>IF(OR(C9&lt;&gt;0,C10&lt;&gt;0,C11&lt;&gt;0,C12&lt;&gt;0,C13&lt;&gt;0,C14&lt;&gt;0,C15&lt;&gt;0,C16&lt;&gt;0),"","SIN INFORMACIÓN QUE REVELAR")</f>
        <v/>
      </c>
    </row>
    <row r="10" spans="1:5" x14ac:dyDescent="0.2">
      <c r="A10" s="14">
        <v>1112</v>
      </c>
      <c r="B10" s="10" t="s">
        <v>400</v>
      </c>
      <c r="C10" s="15">
        <v>314278846.30000001</v>
      </c>
      <c r="D10" s="15">
        <v>195690157.08000001</v>
      </c>
    </row>
    <row r="11" spans="1:5" x14ac:dyDescent="0.2">
      <c r="A11" s="14">
        <v>1113</v>
      </c>
      <c r="B11" s="10" t="s">
        <v>401</v>
      </c>
      <c r="C11" s="15">
        <v>0</v>
      </c>
      <c r="D11" s="15">
        <v>0</v>
      </c>
    </row>
    <row r="12" spans="1:5" x14ac:dyDescent="0.2">
      <c r="A12" s="14">
        <v>1114</v>
      </c>
      <c r="B12" s="10" t="s">
        <v>115</v>
      </c>
      <c r="C12" s="15">
        <v>96630853.849999994</v>
      </c>
      <c r="D12" s="15">
        <v>52924851.210000001</v>
      </c>
    </row>
    <row r="13" spans="1:5" x14ac:dyDescent="0.2">
      <c r="A13" s="14">
        <v>1115</v>
      </c>
      <c r="B13" s="10" t="s">
        <v>116</v>
      </c>
      <c r="C13" s="15">
        <v>0</v>
      </c>
      <c r="D13" s="15">
        <v>0</v>
      </c>
    </row>
    <row r="14" spans="1:5" x14ac:dyDescent="0.2">
      <c r="A14" s="14">
        <v>1116</v>
      </c>
      <c r="B14" s="10" t="s">
        <v>402</v>
      </c>
      <c r="C14" s="15">
        <v>0</v>
      </c>
      <c r="D14" s="15">
        <v>0</v>
      </c>
    </row>
    <row r="15" spans="1:5" x14ac:dyDescent="0.2">
      <c r="A15" s="14">
        <v>1119</v>
      </c>
      <c r="B15" s="10" t="s">
        <v>403</v>
      </c>
      <c r="C15" s="15">
        <v>0</v>
      </c>
      <c r="D15" s="15">
        <v>0</v>
      </c>
    </row>
    <row r="16" spans="1:5" x14ac:dyDescent="0.2">
      <c r="A16" s="21">
        <v>1110</v>
      </c>
      <c r="B16" s="22" t="s">
        <v>517</v>
      </c>
      <c r="C16" s="93">
        <f>SUM(C9:C15)</f>
        <v>412090960.95000005</v>
      </c>
      <c r="D16" s="93">
        <f>SUM(D9:D15)</f>
        <v>249107081.04000002</v>
      </c>
    </row>
    <row r="18" spans="1:5" x14ac:dyDescent="0.2">
      <c r="A18" s="12" t="s">
        <v>582</v>
      </c>
      <c r="B18" s="12"/>
      <c r="C18" s="12"/>
      <c r="D18" s="12"/>
    </row>
    <row r="19" spans="1:5" x14ac:dyDescent="0.2">
      <c r="A19" s="13" t="s">
        <v>86</v>
      </c>
      <c r="B19" s="13" t="s">
        <v>83</v>
      </c>
      <c r="C19" s="32">
        <v>2025</v>
      </c>
      <c r="D19" s="32">
        <v>2024</v>
      </c>
    </row>
    <row r="20" spans="1:5" x14ac:dyDescent="0.2">
      <c r="A20" s="21">
        <v>1230</v>
      </c>
      <c r="B20" s="22" t="s">
        <v>147</v>
      </c>
      <c r="C20" s="93">
        <f>SUM(C21:C27)</f>
        <v>63935666.729999997</v>
      </c>
      <c r="D20" s="93">
        <f>SUM(D21:D27)</f>
        <v>379403527.31999999</v>
      </c>
      <c r="E20" s="10" t="str">
        <f>IF(OR(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0),"","SIN INFORMACIÓN QUE REVELAR")</f>
        <v/>
      </c>
    </row>
    <row r="21" spans="1:5" x14ac:dyDescent="0.2">
      <c r="A21" s="14">
        <v>1231</v>
      </c>
      <c r="B21" s="10" t="s">
        <v>148</v>
      </c>
      <c r="C21" s="15">
        <v>0</v>
      </c>
      <c r="D21" s="15">
        <v>41869350</v>
      </c>
    </row>
    <row r="22" spans="1:5" x14ac:dyDescent="0.2">
      <c r="A22" s="14">
        <v>1232</v>
      </c>
      <c r="B22" s="10" t="s">
        <v>149</v>
      </c>
      <c r="C22" s="15">
        <v>0</v>
      </c>
      <c r="D22" s="15">
        <v>0</v>
      </c>
    </row>
    <row r="23" spans="1:5" x14ac:dyDescent="0.2">
      <c r="A23" s="14">
        <v>1233</v>
      </c>
      <c r="B23" s="10" t="s">
        <v>150</v>
      </c>
      <c r="C23" s="15">
        <v>0</v>
      </c>
      <c r="D23" s="15">
        <v>0</v>
      </c>
    </row>
    <row r="24" spans="1:5" x14ac:dyDescent="0.2">
      <c r="A24" s="14">
        <v>1234</v>
      </c>
      <c r="B24" s="10" t="s">
        <v>151</v>
      </c>
      <c r="C24" s="15">
        <v>0</v>
      </c>
      <c r="D24" s="15">
        <v>0</v>
      </c>
    </row>
    <row r="25" spans="1:5" x14ac:dyDescent="0.2">
      <c r="A25" s="14">
        <v>1235</v>
      </c>
      <c r="B25" s="10" t="s">
        <v>152</v>
      </c>
      <c r="C25" s="15">
        <v>63935666.729999997</v>
      </c>
      <c r="D25" s="15">
        <v>310314434.13999999</v>
      </c>
    </row>
    <row r="26" spans="1:5" x14ac:dyDescent="0.2">
      <c r="A26" s="14">
        <v>1236</v>
      </c>
      <c r="B26" s="10" t="s">
        <v>153</v>
      </c>
      <c r="C26" s="15">
        <v>0</v>
      </c>
      <c r="D26" s="15">
        <v>27219743.18</v>
      </c>
    </row>
    <row r="27" spans="1:5" x14ac:dyDescent="0.2">
      <c r="A27" s="14">
        <v>1239</v>
      </c>
      <c r="B27" s="10" t="s">
        <v>154</v>
      </c>
      <c r="C27" s="15">
        <v>0</v>
      </c>
      <c r="D27" s="15">
        <v>0</v>
      </c>
    </row>
    <row r="28" spans="1:5" x14ac:dyDescent="0.2">
      <c r="A28" s="21">
        <v>1240</v>
      </c>
      <c r="B28" s="22" t="s">
        <v>155</v>
      </c>
      <c r="C28" s="93">
        <f>SUM(C29:C36)</f>
        <v>37070903.419999994</v>
      </c>
      <c r="D28" s="93">
        <f>SUM(D29:D36)</f>
        <v>73029483.280000001</v>
      </c>
    </row>
    <row r="29" spans="1:5" x14ac:dyDescent="0.2">
      <c r="A29" s="14">
        <v>1241</v>
      </c>
      <c r="B29" s="10" t="s">
        <v>156</v>
      </c>
      <c r="C29" s="15">
        <v>3732335.48</v>
      </c>
      <c r="D29" s="15">
        <v>4724157.05</v>
      </c>
    </row>
    <row r="30" spans="1:5" x14ac:dyDescent="0.2">
      <c r="A30" s="14">
        <v>1242</v>
      </c>
      <c r="B30" s="10" t="s">
        <v>157</v>
      </c>
      <c r="C30" s="15">
        <v>6150751.96</v>
      </c>
      <c r="D30" s="15">
        <v>9527678.4499999993</v>
      </c>
    </row>
    <row r="31" spans="1:5" x14ac:dyDescent="0.2">
      <c r="A31" s="14">
        <v>1243</v>
      </c>
      <c r="B31" s="10" t="s">
        <v>158</v>
      </c>
      <c r="C31" s="15">
        <v>464000</v>
      </c>
      <c r="D31" s="15">
        <v>58669.29</v>
      </c>
    </row>
    <row r="32" spans="1:5" x14ac:dyDescent="0.2">
      <c r="A32" s="14">
        <v>1244</v>
      </c>
      <c r="B32" s="10" t="s">
        <v>159</v>
      </c>
      <c r="C32" s="15">
        <v>18162173.390000001</v>
      </c>
      <c r="D32" s="15">
        <v>38895819</v>
      </c>
    </row>
    <row r="33" spans="1:5" x14ac:dyDescent="0.2">
      <c r="A33" s="14">
        <v>1245</v>
      </c>
      <c r="B33" s="10" t="s">
        <v>160</v>
      </c>
      <c r="C33" s="15">
        <v>6783836.0499999998</v>
      </c>
      <c r="D33" s="15">
        <v>2215971.11</v>
      </c>
    </row>
    <row r="34" spans="1:5" x14ac:dyDescent="0.2">
      <c r="A34" s="14">
        <v>1246</v>
      </c>
      <c r="B34" s="10" t="s">
        <v>161</v>
      </c>
      <c r="C34" s="15">
        <v>1777806.54</v>
      </c>
      <c r="D34" s="15">
        <v>17607188.379999999</v>
      </c>
    </row>
    <row r="35" spans="1:5" x14ac:dyDescent="0.2">
      <c r="A35" s="14">
        <v>1247</v>
      </c>
      <c r="B35" s="10" t="s">
        <v>162</v>
      </c>
      <c r="C35" s="15">
        <v>0</v>
      </c>
      <c r="D35" s="15">
        <v>0</v>
      </c>
    </row>
    <row r="36" spans="1:5" x14ac:dyDescent="0.2">
      <c r="A36" s="14">
        <v>1248</v>
      </c>
      <c r="B36" s="10" t="s">
        <v>163</v>
      </c>
      <c r="C36" s="15">
        <v>0</v>
      </c>
      <c r="D36" s="15">
        <v>0</v>
      </c>
    </row>
    <row r="37" spans="1:5" x14ac:dyDescent="0.2">
      <c r="A37" s="54">
        <v>1250</v>
      </c>
      <c r="B37" s="55" t="s">
        <v>165</v>
      </c>
      <c r="C37" s="94">
        <f>SUM(C38:C42)</f>
        <v>1900000</v>
      </c>
      <c r="D37" s="94">
        <f>SUM(D38:D42)</f>
        <v>0</v>
      </c>
    </row>
    <row r="38" spans="1:5" x14ac:dyDescent="0.2">
      <c r="A38" s="56">
        <v>1251</v>
      </c>
      <c r="B38" s="57" t="s">
        <v>166</v>
      </c>
      <c r="C38" s="95">
        <v>1900000</v>
      </c>
      <c r="D38" s="95">
        <v>0</v>
      </c>
    </row>
    <row r="39" spans="1:5" x14ac:dyDescent="0.2">
      <c r="A39" s="56">
        <v>1252</v>
      </c>
      <c r="B39" s="57" t="s">
        <v>167</v>
      </c>
      <c r="C39" s="95">
        <v>0</v>
      </c>
      <c r="D39" s="95">
        <v>0</v>
      </c>
    </row>
    <row r="40" spans="1:5" x14ac:dyDescent="0.2">
      <c r="A40" s="56">
        <v>1253</v>
      </c>
      <c r="B40" s="57" t="s">
        <v>168</v>
      </c>
      <c r="C40" s="95">
        <v>0</v>
      </c>
      <c r="D40" s="95">
        <v>0</v>
      </c>
    </row>
    <row r="41" spans="1:5" x14ac:dyDescent="0.2">
      <c r="A41" s="56">
        <v>1254</v>
      </c>
      <c r="B41" s="57" t="s">
        <v>169</v>
      </c>
      <c r="C41" s="95">
        <v>0</v>
      </c>
      <c r="D41" s="95">
        <v>0</v>
      </c>
    </row>
    <row r="42" spans="1:5" x14ac:dyDescent="0.2">
      <c r="A42" s="56">
        <v>1259</v>
      </c>
      <c r="B42" s="57" t="s">
        <v>170</v>
      </c>
      <c r="C42" s="95">
        <v>0</v>
      </c>
      <c r="D42" s="95">
        <v>0</v>
      </c>
    </row>
    <row r="43" spans="1:5" x14ac:dyDescent="0.2">
      <c r="B43" s="33" t="s">
        <v>518</v>
      </c>
      <c r="C43" s="93">
        <f>C20+C28+C37</f>
        <v>102906570.14999999</v>
      </c>
      <c r="D43" s="93">
        <f>D20+D28+D37</f>
        <v>452433010.60000002</v>
      </c>
    </row>
    <row r="44" spans="1:5" x14ac:dyDescent="0.2">
      <c r="A44" s="12" t="s">
        <v>583</v>
      </c>
      <c r="B44" s="12"/>
      <c r="C44" s="12"/>
      <c r="D44" s="12"/>
      <c r="E44" s="71"/>
    </row>
    <row r="45" spans="1:5" x14ac:dyDescent="0.2">
      <c r="A45" s="13" t="s">
        <v>86</v>
      </c>
      <c r="B45" s="13" t="s">
        <v>83</v>
      </c>
      <c r="C45" s="32">
        <v>2025</v>
      </c>
      <c r="D45" s="32">
        <v>2024</v>
      </c>
      <c r="E45" s="72"/>
    </row>
    <row r="46" spans="1:5" x14ac:dyDescent="0.2">
      <c r="A46" s="21">
        <v>3210</v>
      </c>
      <c r="B46" s="22" t="s">
        <v>519</v>
      </c>
      <c r="C46" s="93">
        <v>274601602.88</v>
      </c>
      <c r="D46" s="93">
        <v>214797048.47999999</v>
      </c>
      <c r="E46" s="70" t="str">
        <f>IF(OR(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0),"","SIN INFORMACIÓN QUE REVELAR")</f>
        <v/>
      </c>
    </row>
    <row r="47" spans="1:5" x14ac:dyDescent="0.2">
      <c r="A47" s="14"/>
      <c r="B47" s="33" t="s">
        <v>508</v>
      </c>
      <c r="C47" s="93">
        <f>C52+C64+C92+C95+C48</f>
        <v>38436769.839999996</v>
      </c>
      <c r="D47" s="93">
        <f>D52+D64+D92+D95+D48</f>
        <v>53953751.840000004</v>
      </c>
    </row>
    <row r="48" spans="1:5" x14ac:dyDescent="0.2">
      <c r="A48" s="37">
        <v>5100</v>
      </c>
      <c r="B48" s="38" t="s">
        <v>276</v>
      </c>
      <c r="C48" s="96">
        <f>SUM(C51+C49)</f>
        <v>0</v>
      </c>
      <c r="D48" s="96">
        <f>SUM(D51+D49)</f>
        <v>0</v>
      </c>
    </row>
    <row r="49" spans="1:4" x14ac:dyDescent="0.2">
      <c r="A49" s="59">
        <v>5120</v>
      </c>
      <c r="B49" s="68" t="s">
        <v>143</v>
      </c>
      <c r="C49" s="97">
        <f>C50</f>
        <v>0</v>
      </c>
      <c r="D49" s="97">
        <f>D50</f>
        <v>0</v>
      </c>
    </row>
    <row r="50" spans="1:4" x14ac:dyDescent="0.2">
      <c r="A50" s="52">
        <v>5120</v>
      </c>
      <c r="B50" s="69" t="s">
        <v>143</v>
      </c>
      <c r="C50" s="89">
        <v>0</v>
      </c>
      <c r="D50" s="89">
        <v>0</v>
      </c>
    </row>
    <row r="51" spans="1:4" x14ac:dyDescent="0.2">
      <c r="A51" s="39">
        <v>5130</v>
      </c>
      <c r="B51" s="40" t="s">
        <v>537</v>
      </c>
      <c r="C51" s="98">
        <v>0</v>
      </c>
      <c r="D51" s="98">
        <v>0</v>
      </c>
    </row>
    <row r="52" spans="1:4" x14ac:dyDescent="0.2">
      <c r="A52" s="21">
        <v>5400</v>
      </c>
      <c r="B52" s="22" t="s">
        <v>341</v>
      </c>
      <c r="C52" s="93">
        <f>C53+C55+C57+C59+C61</f>
        <v>4146891.98</v>
      </c>
      <c r="D52" s="93">
        <f>D53+D55+D57+D59+D61</f>
        <v>6482770.0599999996</v>
      </c>
    </row>
    <row r="53" spans="1:4" x14ac:dyDescent="0.2">
      <c r="A53" s="14">
        <v>5410</v>
      </c>
      <c r="B53" s="10" t="s">
        <v>509</v>
      </c>
      <c r="C53" s="15">
        <f>C54</f>
        <v>4146891.98</v>
      </c>
      <c r="D53" s="15">
        <f>D54</f>
        <v>6482770.0599999996</v>
      </c>
    </row>
    <row r="54" spans="1:4" x14ac:dyDescent="0.2">
      <c r="A54" s="14">
        <v>5411</v>
      </c>
      <c r="B54" s="10" t="s">
        <v>343</v>
      </c>
      <c r="C54" s="15">
        <v>4146891.98</v>
      </c>
      <c r="D54" s="15">
        <v>6482770.0599999996</v>
      </c>
    </row>
    <row r="55" spans="1:4" x14ac:dyDescent="0.2">
      <c r="A55" s="14">
        <v>5420</v>
      </c>
      <c r="B55" s="10" t="s">
        <v>510</v>
      </c>
      <c r="C55" s="15">
        <f>C56</f>
        <v>0</v>
      </c>
      <c r="D55" s="15">
        <f>D56</f>
        <v>0</v>
      </c>
    </row>
    <row r="56" spans="1:4" x14ac:dyDescent="0.2">
      <c r="A56" s="14">
        <v>5421</v>
      </c>
      <c r="B56" s="10" t="s">
        <v>346</v>
      </c>
      <c r="C56" s="15">
        <v>0</v>
      </c>
      <c r="D56" s="15">
        <v>0</v>
      </c>
    </row>
    <row r="57" spans="1:4" x14ac:dyDescent="0.2">
      <c r="A57" s="14">
        <v>5430</v>
      </c>
      <c r="B57" s="10" t="s">
        <v>511</v>
      </c>
      <c r="C57" s="15">
        <f>C58</f>
        <v>0</v>
      </c>
      <c r="D57" s="15">
        <f>D58</f>
        <v>0</v>
      </c>
    </row>
    <row r="58" spans="1:4" x14ac:dyDescent="0.2">
      <c r="A58" s="14">
        <v>5431</v>
      </c>
      <c r="B58" s="10" t="s">
        <v>349</v>
      </c>
      <c r="C58" s="15">
        <v>0</v>
      </c>
      <c r="D58" s="15">
        <v>0</v>
      </c>
    </row>
    <row r="59" spans="1:4" x14ac:dyDescent="0.2">
      <c r="A59" s="14">
        <v>5440</v>
      </c>
      <c r="B59" s="10" t="s">
        <v>512</v>
      </c>
      <c r="C59" s="15">
        <f>C60</f>
        <v>0</v>
      </c>
      <c r="D59" s="15">
        <f>D60</f>
        <v>0</v>
      </c>
    </row>
    <row r="60" spans="1:4" x14ac:dyDescent="0.2">
      <c r="A60" s="14">
        <v>5441</v>
      </c>
      <c r="B60" s="10" t="s">
        <v>512</v>
      </c>
      <c r="C60" s="15">
        <v>0</v>
      </c>
      <c r="D60" s="15">
        <v>0</v>
      </c>
    </row>
    <row r="61" spans="1:4" x14ac:dyDescent="0.2">
      <c r="A61" s="14">
        <v>5450</v>
      </c>
      <c r="B61" s="10" t="s">
        <v>513</v>
      </c>
      <c r="C61" s="15">
        <f>SUM(C62:C63)</f>
        <v>0</v>
      </c>
      <c r="D61" s="15">
        <f>SUM(D62:D63)</f>
        <v>0</v>
      </c>
    </row>
    <row r="62" spans="1:4" x14ac:dyDescent="0.2">
      <c r="A62" s="14">
        <v>5451</v>
      </c>
      <c r="B62" s="10" t="s">
        <v>353</v>
      </c>
      <c r="C62" s="15">
        <v>0</v>
      </c>
      <c r="D62" s="15">
        <v>0</v>
      </c>
    </row>
    <row r="63" spans="1:4" x14ac:dyDescent="0.2">
      <c r="A63" s="14">
        <v>5452</v>
      </c>
      <c r="B63" s="10" t="s">
        <v>354</v>
      </c>
      <c r="C63" s="15">
        <v>0</v>
      </c>
      <c r="D63" s="15">
        <v>0</v>
      </c>
    </row>
    <row r="64" spans="1:4" x14ac:dyDescent="0.2">
      <c r="A64" s="21">
        <v>5500</v>
      </c>
      <c r="B64" s="22" t="s">
        <v>355</v>
      </c>
      <c r="C64" s="93">
        <f>C65+C74+C77+C83</f>
        <v>0</v>
      </c>
      <c r="D64" s="93">
        <f>D65+D74+D77+D83</f>
        <v>45700881.780000001</v>
      </c>
    </row>
    <row r="65" spans="1:4" x14ac:dyDescent="0.2">
      <c r="A65" s="14">
        <v>5510</v>
      </c>
      <c r="B65" s="10" t="s">
        <v>356</v>
      </c>
      <c r="C65" s="15">
        <f>SUM(C66:C73)</f>
        <v>0</v>
      </c>
      <c r="D65" s="15">
        <f>SUM(D66:D73)</f>
        <v>45700881.780000001</v>
      </c>
    </row>
    <row r="66" spans="1:4" x14ac:dyDescent="0.2">
      <c r="A66" s="14">
        <v>5511</v>
      </c>
      <c r="B66" s="10" t="s">
        <v>357</v>
      </c>
      <c r="C66" s="15">
        <v>0</v>
      </c>
      <c r="D66" s="15">
        <v>0</v>
      </c>
    </row>
    <row r="67" spans="1:4" x14ac:dyDescent="0.2">
      <c r="A67" s="14">
        <v>5512</v>
      </c>
      <c r="B67" s="10" t="s">
        <v>358</v>
      </c>
      <c r="C67" s="15">
        <v>0</v>
      </c>
      <c r="D67" s="15">
        <v>0</v>
      </c>
    </row>
    <row r="68" spans="1:4" x14ac:dyDescent="0.2">
      <c r="A68" s="14">
        <v>5513</v>
      </c>
      <c r="B68" s="10" t="s">
        <v>359</v>
      </c>
      <c r="C68" s="15">
        <v>0</v>
      </c>
      <c r="D68" s="15">
        <v>10861765.939999999</v>
      </c>
    </row>
    <row r="69" spans="1:4" x14ac:dyDescent="0.2">
      <c r="A69" s="14">
        <v>5514</v>
      </c>
      <c r="B69" s="10" t="s">
        <v>360</v>
      </c>
      <c r="C69" s="15">
        <v>0</v>
      </c>
      <c r="D69" s="15">
        <v>0</v>
      </c>
    </row>
    <row r="70" spans="1:4" x14ac:dyDescent="0.2">
      <c r="A70" s="14">
        <v>5515</v>
      </c>
      <c r="B70" s="10" t="s">
        <v>361</v>
      </c>
      <c r="C70" s="15">
        <v>0</v>
      </c>
      <c r="D70" s="15">
        <v>33448089.16</v>
      </c>
    </row>
    <row r="71" spans="1:4" x14ac:dyDescent="0.2">
      <c r="A71" s="14">
        <v>5516</v>
      </c>
      <c r="B71" s="10" t="s">
        <v>362</v>
      </c>
      <c r="C71" s="15">
        <v>0</v>
      </c>
      <c r="D71" s="15">
        <v>0</v>
      </c>
    </row>
    <row r="72" spans="1:4" x14ac:dyDescent="0.2">
      <c r="A72" s="14">
        <v>5517</v>
      </c>
      <c r="B72" s="10" t="s">
        <v>363</v>
      </c>
      <c r="C72" s="15">
        <v>0</v>
      </c>
      <c r="D72" s="15">
        <v>1241026.68</v>
      </c>
    </row>
    <row r="73" spans="1:4" x14ac:dyDescent="0.2">
      <c r="A73" s="14">
        <v>5518</v>
      </c>
      <c r="B73" s="10" t="s">
        <v>41</v>
      </c>
      <c r="C73" s="15">
        <v>0</v>
      </c>
      <c r="D73" s="15">
        <v>150000</v>
      </c>
    </row>
    <row r="74" spans="1:4" x14ac:dyDescent="0.2">
      <c r="A74" s="14">
        <v>5520</v>
      </c>
      <c r="B74" s="10" t="s">
        <v>40</v>
      </c>
      <c r="C74" s="15">
        <f>SUM(C75:C76)</f>
        <v>0</v>
      </c>
      <c r="D74" s="15">
        <f>SUM(D75:D76)</f>
        <v>0</v>
      </c>
    </row>
    <row r="75" spans="1:4" x14ac:dyDescent="0.2">
      <c r="A75" s="14">
        <v>5521</v>
      </c>
      <c r="B75" s="10" t="s">
        <v>364</v>
      </c>
      <c r="C75" s="15">
        <v>0</v>
      </c>
      <c r="D75" s="15">
        <v>0</v>
      </c>
    </row>
    <row r="76" spans="1:4" x14ac:dyDescent="0.2">
      <c r="A76" s="14">
        <v>5522</v>
      </c>
      <c r="B76" s="10" t="s">
        <v>365</v>
      </c>
      <c r="C76" s="15">
        <v>0</v>
      </c>
      <c r="D76" s="15">
        <v>0</v>
      </c>
    </row>
    <row r="77" spans="1:4" x14ac:dyDescent="0.2">
      <c r="A77" s="14">
        <v>5530</v>
      </c>
      <c r="B77" s="10" t="s">
        <v>366</v>
      </c>
      <c r="C77" s="15">
        <f>SUM(C78:C82)</f>
        <v>0</v>
      </c>
      <c r="D77" s="15">
        <f>SUM(D78:D82)</f>
        <v>0</v>
      </c>
    </row>
    <row r="78" spans="1:4" x14ac:dyDescent="0.2">
      <c r="A78" s="14">
        <v>5531</v>
      </c>
      <c r="B78" s="10" t="s">
        <v>367</v>
      </c>
      <c r="C78" s="15">
        <v>0</v>
      </c>
      <c r="D78" s="15">
        <v>0</v>
      </c>
    </row>
    <row r="79" spans="1:4" x14ac:dyDescent="0.2">
      <c r="A79" s="14">
        <v>5532</v>
      </c>
      <c r="B79" s="10" t="s">
        <v>368</v>
      </c>
      <c r="C79" s="15">
        <v>0</v>
      </c>
      <c r="D79" s="15">
        <v>0</v>
      </c>
    </row>
    <row r="80" spans="1:4" x14ac:dyDescent="0.2">
      <c r="A80" s="14">
        <v>5533</v>
      </c>
      <c r="B80" s="10" t="s">
        <v>369</v>
      </c>
      <c r="C80" s="15">
        <v>0</v>
      </c>
      <c r="D80" s="15">
        <v>0</v>
      </c>
    </row>
    <row r="81" spans="1:4" x14ac:dyDescent="0.2">
      <c r="A81" s="14">
        <v>5534</v>
      </c>
      <c r="B81" s="10" t="s">
        <v>370</v>
      </c>
      <c r="C81" s="15">
        <v>0</v>
      </c>
      <c r="D81" s="15">
        <v>0</v>
      </c>
    </row>
    <row r="82" spans="1:4" x14ac:dyDescent="0.2">
      <c r="A82" s="14">
        <v>5535</v>
      </c>
      <c r="B82" s="10" t="s">
        <v>371</v>
      </c>
      <c r="C82" s="15">
        <v>0</v>
      </c>
      <c r="D82" s="15">
        <v>0</v>
      </c>
    </row>
    <row r="83" spans="1:4" x14ac:dyDescent="0.2">
      <c r="A83" s="14">
        <v>5590</v>
      </c>
      <c r="B83" s="10" t="s">
        <v>372</v>
      </c>
      <c r="C83" s="15">
        <f>SUM(C84:C91)</f>
        <v>0</v>
      </c>
      <c r="D83" s="15">
        <f>SUM(D84:D91)</f>
        <v>0</v>
      </c>
    </row>
    <row r="84" spans="1:4" x14ac:dyDescent="0.2">
      <c r="A84" s="14">
        <v>5591</v>
      </c>
      <c r="B84" s="10" t="s">
        <v>373</v>
      </c>
      <c r="C84" s="15">
        <v>0</v>
      </c>
      <c r="D84" s="15">
        <v>0</v>
      </c>
    </row>
    <row r="85" spans="1:4" x14ac:dyDescent="0.2">
      <c r="A85" s="14">
        <v>5592</v>
      </c>
      <c r="B85" s="10" t="s">
        <v>374</v>
      </c>
      <c r="C85" s="15">
        <v>0</v>
      </c>
      <c r="D85" s="15">
        <v>0</v>
      </c>
    </row>
    <row r="86" spans="1:4" x14ac:dyDescent="0.2">
      <c r="A86" s="14">
        <v>5593</v>
      </c>
      <c r="B86" s="10" t="s">
        <v>375</v>
      </c>
      <c r="C86" s="15">
        <v>0</v>
      </c>
      <c r="D86" s="15">
        <v>0</v>
      </c>
    </row>
    <row r="87" spans="1:4" x14ac:dyDescent="0.2">
      <c r="A87" s="14">
        <v>5594</v>
      </c>
      <c r="B87" s="10" t="s">
        <v>376</v>
      </c>
      <c r="C87" s="15">
        <v>0</v>
      </c>
      <c r="D87" s="15">
        <v>0</v>
      </c>
    </row>
    <row r="88" spans="1:4" x14ac:dyDescent="0.2">
      <c r="A88" s="14">
        <v>5595</v>
      </c>
      <c r="B88" s="10" t="s">
        <v>377</v>
      </c>
      <c r="C88" s="15">
        <v>0</v>
      </c>
      <c r="D88" s="15">
        <v>0</v>
      </c>
    </row>
    <row r="89" spans="1:4" x14ac:dyDescent="0.2">
      <c r="A89" s="14">
        <v>5596</v>
      </c>
      <c r="B89" s="10" t="s">
        <v>272</v>
      </c>
      <c r="C89" s="15">
        <v>0</v>
      </c>
      <c r="D89" s="15">
        <v>0</v>
      </c>
    </row>
    <row r="90" spans="1:4" x14ac:dyDescent="0.2">
      <c r="A90" s="14">
        <v>5597</v>
      </c>
      <c r="B90" s="10" t="s">
        <v>378</v>
      </c>
      <c r="C90" s="15">
        <v>0</v>
      </c>
      <c r="D90" s="15">
        <v>0</v>
      </c>
    </row>
    <row r="91" spans="1:4" x14ac:dyDescent="0.2">
      <c r="A91" s="14">
        <v>5599</v>
      </c>
      <c r="B91" s="10" t="s">
        <v>379</v>
      </c>
      <c r="C91" s="15">
        <v>0</v>
      </c>
      <c r="D91" s="15">
        <v>0</v>
      </c>
    </row>
    <row r="92" spans="1:4" x14ac:dyDescent="0.2">
      <c r="A92" s="21">
        <v>5600</v>
      </c>
      <c r="B92" s="22" t="s">
        <v>39</v>
      </c>
      <c r="C92" s="93">
        <f>C93</f>
        <v>34221390.700000003</v>
      </c>
      <c r="D92" s="93">
        <f>D93</f>
        <v>0</v>
      </c>
    </row>
    <row r="93" spans="1:4" x14ac:dyDescent="0.2">
      <c r="A93" s="14">
        <v>5610</v>
      </c>
      <c r="B93" s="10" t="s">
        <v>380</v>
      </c>
      <c r="C93" s="15">
        <f>C94</f>
        <v>34221390.700000003</v>
      </c>
      <c r="D93" s="15">
        <f>D94</f>
        <v>0</v>
      </c>
    </row>
    <row r="94" spans="1:4" x14ac:dyDescent="0.2">
      <c r="A94" s="14">
        <v>5611</v>
      </c>
      <c r="B94" s="10" t="s">
        <v>381</v>
      </c>
      <c r="C94" s="15">
        <v>34221390.700000003</v>
      </c>
      <c r="D94" s="15">
        <v>0</v>
      </c>
    </row>
    <row r="95" spans="1:4" x14ac:dyDescent="0.2">
      <c r="A95" s="21">
        <v>2110</v>
      </c>
      <c r="B95" s="34" t="s">
        <v>520</v>
      </c>
      <c r="C95" s="93">
        <f>SUM(C96:C100)</f>
        <v>68487.16</v>
      </c>
      <c r="D95" s="93">
        <f>SUM(D96:D100)</f>
        <v>1770100</v>
      </c>
    </row>
    <row r="96" spans="1:4" x14ac:dyDescent="0.2">
      <c r="A96" s="14">
        <v>2111</v>
      </c>
      <c r="B96" s="10" t="s">
        <v>521</v>
      </c>
      <c r="C96" s="15">
        <v>0</v>
      </c>
      <c r="D96" s="15">
        <v>0</v>
      </c>
    </row>
    <row r="97" spans="1:4" x14ac:dyDescent="0.2">
      <c r="A97" s="14">
        <v>2112</v>
      </c>
      <c r="B97" s="10" t="s">
        <v>522</v>
      </c>
      <c r="C97" s="15">
        <v>23000</v>
      </c>
      <c r="D97" s="15">
        <v>0</v>
      </c>
    </row>
    <row r="98" spans="1:4" x14ac:dyDescent="0.2">
      <c r="A98" s="14">
        <v>2112</v>
      </c>
      <c r="B98" s="10" t="s">
        <v>523</v>
      </c>
      <c r="C98" s="15">
        <v>45487.16</v>
      </c>
      <c r="D98" s="15">
        <v>1770100</v>
      </c>
    </row>
    <row r="99" spans="1:4" x14ac:dyDescent="0.2">
      <c r="A99" s="14">
        <v>2115</v>
      </c>
      <c r="B99" s="10" t="s">
        <v>524</v>
      </c>
      <c r="C99" s="15">
        <v>0</v>
      </c>
      <c r="D99" s="15">
        <v>0</v>
      </c>
    </row>
    <row r="100" spans="1:4" x14ac:dyDescent="0.2">
      <c r="A100" s="14">
        <v>2114</v>
      </c>
      <c r="B100" s="10" t="s">
        <v>525</v>
      </c>
      <c r="C100" s="15">
        <v>0</v>
      </c>
      <c r="D100" s="15">
        <v>0</v>
      </c>
    </row>
    <row r="101" spans="1:4" x14ac:dyDescent="0.2">
      <c r="A101" s="39"/>
      <c r="B101" s="43" t="s">
        <v>538</v>
      </c>
      <c r="C101" s="96">
        <f>+C102</f>
        <v>0</v>
      </c>
      <c r="D101" s="96">
        <f>+D102</f>
        <v>0</v>
      </c>
    </row>
    <row r="102" spans="1:4" x14ac:dyDescent="0.2">
      <c r="A102" s="37">
        <v>1270</v>
      </c>
      <c r="B102" s="38" t="s">
        <v>171</v>
      </c>
      <c r="C102" s="99">
        <f>+C103</f>
        <v>0</v>
      </c>
      <c r="D102" s="99">
        <f>+D103</f>
        <v>0</v>
      </c>
    </row>
    <row r="103" spans="1:4" x14ac:dyDescent="0.2">
      <c r="A103" s="39">
        <v>1273</v>
      </c>
      <c r="B103" s="40" t="s">
        <v>539</v>
      </c>
      <c r="C103" s="100">
        <v>0</v>
      </c>
      <c r="D103" s="100">
        <v>0</v>
      </c>
    </row>
    <row r="104" spans="1:4" x14ac:dyDescent="0.2">
      <c r="A104" s="39"/>
      <c r="B104" s="43" t="s">
        <v>540</v>
      </c>
      <c r="C104" s="96">
        <f>+C105+C127</f>
        <v>34380272.800000004</v>
      </c>
      <c r="D104" s="96">
        <f>+D105+D127</f>
        <v>5736406.2300000004</v>
      </c>
    </row>
    <row r="105" spans="1:4" x14ac:dyDescent="0.2">
      <c r="A105" s="37">
        <v>4300</v>
      </c>
      <c r="B105" s="41" t="s">
        <v>587</v>
      </c>
      <c r="C105" s="99">
        <f>C119+C106+C109+C115+C117</f>
        <v>0</v>
      </c>
      <c r="D105" s="101">
        <f>D119+D106+D109+D115+D117</f>
        <v>0</v>
      </c>
    </row>
    <row r="106" spans="1:4" x14ac:dyDescent="0.2">
      <c r="A106" s="37">
        <v>4310</v>
      </c>
      <c r="B106" s="41" t="s">
        <v>259</v>
      </c>
      <c r="C106" s="99">
        <f>SUM(C107:C108)</f>
        <v>0</v>
      </c>
      <c r="D106" s="99">
        <f>SUM(D107:D108)</f>
        <v>0</v>
      </c>
    </row>
    <row r="107" spans="1:4" x14ac:dyDescent="0.2">
      <c r="A107" s="39">
        <v>4311</v>
      </c>
      <c r="B107" s="42" t="s">
        <v>428</v>
      </c>
      <c r="C107" s="100">
        <v>0</v>
      </c>
      <c r="D107" s="102">
        <v>0</v>
      </c>
    </row>
    <row r="108" spans="1:4" x14ac:dyDescent="0.2">
      <c r="A108" s="39">
        <v>4319</v>
      </c>
      <c r="B108" s="42" t="s">
        <v>260</v>
      </c>
      <c r="C108" s="100">
        <v>0</v>
      </c>
      <c r="D108" s="102">
        <v>0</v>
      </c>
    </row>
    <row r="109" spans="1:4" x14ac:dyDescent="0.2">
      <c r="A109" s="37">
        <v>4320</v>
      </c>
      <c r="B109" s="41" t="s">
        <v>261</v>
      </c>
      <c r="C109" s="99">
        <f>SUM(C110:C114)</f>
        <v>0</v>
      </c>
      <c r="D109" s="99">
        <f>SUM(D110:D114)</f>
        <v>0</v>
      </c>
    </row>
    <row r="110" spans="1:4" x14ac:dyDescent="0.2">
      <c r="A110" s="39">
        <v>4321</v>
      </c>
      <c r="B110" s="42" t="s">
        <v>262</v>
      </c>
      <c r="C110" s="100">
        <v>0</v>
      </c>
      <c r="D110" s="102">
        <v>0</v>
      </c>
    </row>
    <row r="111" spans="1:4" x14ac:dyDescent="0.2">
      <c r="A111" s="39">
        <v>4322</v>
      </c>
      <c r="B111" s="42" t="s">
        <v>263</v>
      </c>
      <c r="C111" s="100">
        <v>0</v>
      </c>
      <c r="D111" s="102">
        <v>0</v>
      </c>
    </row>
    <row r="112" spans="1:4" x14ac:dyDescent="0.2">
      <c r="A112" s="39">
        <v>4323</v>
      </c>
      <c r="B112" s="42" t="s">
        <v>264</v>
      </c>
      <c r="C112" s="100">
        <v>0</v>
      </c>
      <c r="D112" s="102">
        <v>0</v>
      </c>
    </row>
    <row r="113" spans="1:4" x14ac:dyDescent="0.2">
      <c r="A113" s="39">
        <v>4324</v>
      </c>
      <c r="B113" s="42" t="s">
        <v>265</v>
      </c>
      <c r="C113" s="100">
        <v>0</v>
      </c>
      <c r="D113" s="102">
        <v>0</v>
      </c>
    </row>
    <row r="114" spans="1:4" x14ac:dyDescent="0.2">
      <c r="A114" s="39">
        <v>4325</v>
      </c>
      <c r="B114" s="42" t="s">
        <v>266</v>
      </c>
      <c r="C114" s="100">
        <v>0</v>
      </c>
      <c r="D114" s="102">
        <v>0</v>
      </c>
    </row>
    <row r="115" spans="1:4" x14ac:dyDescent="0.2">
      <c r="A115" s="37">
        <v>4330</v>
      </c>
      <c r="B115" s="41" t="s">
        <v>267</v>
      </c>
      <c r="C115" s="99">
        <f>C116</f>
        <v>0</v>
      </c>
      <c r="D115" s="99">
        <f>D116</f>
        <v>0</v>
      </c>
    </row>
    <row r="116" spans="1:4" x14ac:dyDescent="0.2">
      <c r="A116" s="39">
        <v>4331</v>
      </c>
      <c r="B116" s="42" t="s">
        <v>267</v>
      </c>
      <c r="C116" s="100">
        <v>0</v>
      </c>
      <c r="D116" s="102">
        <v>0</v>
      </c>
    </row>
    <row r="117" spans="1:4" x14ac:dyDescent="0.2">
      <c r="A117" s="37">
        <v>4340</v>
      </c>
      <c r="B117" s="41" t="s">
        <v>268</v>
      </c>
      <c r="C117" s="99">
        <f>C118</f>
        <v>0</v>
      </c>
      <c r="D117" s="99">
        <f>D118</f>
        <v>0</v>
      </c>
    </row>
    <row r="118" spans="1:4" x14ac:dyDescent="0.2">
      <c r="A118" s="39">
        <v>4341</v>
      </c>
      <c r="B118" s="42" t="s">
        <v>268</v>
      </c>
      <c r="C118" s="100">
        <v>0</v>
      </c>
      <c r="D118" s="102">
        <v>0</v>
      </c>
    </row>
    <row r="119" spans="1:4" x14ac:dyDescent="0.2">
      <c r="A119" s="59">
        <v>4390</v>
      </c>
      <c r="B119" s="60" t="s">
        <v>269</v>
      </c>
      <c r="C119" s="103">
        <f>SUM(C120:C126)</f>
        <v>0</v>
      </c>
      <c r="D119" s="103">
        <f>SUM(D120:D126)</f>
        <v>0</v>
      </c>
    </row>
    <row r="120" spans="1:4" x14ac:dyDescent="0.2">
      <c r="A120" s="31">
        <v>4392</v>
      </c>
      <c r="B120" s="58" t="s">
        <v>270</v>
      </c>
      <c r="C120" s="104">
        <v>0</v>
      </c>
      <c r="D120" s="104">
        <v>0</v>
      </c>
    </row>
    <row r="121" spans="1:4" x14ac:dyDescent="0.2">
      <c r="A121" s="31">
        <v>4393</v>
      </c>
      <c r="B121" s="58" t="s">
        <v>429</v>
      </c>
      <c r="C121" s="104">
        <v>0</v>
      </c>
      <c r="D121" s="104">
        <v>0</v>
      </c>
    </row>
    <row r="122" spans="1:4" x14ac:dyDescent="0.2">
      <c r="A122" s="31">
        <v>4394</v>
      </c>
      <c r="B122" s="58" t="s">
        <v>271</v>
      </c>
      <c r="C122" s="104">
        <v>0</v>
      </c>
      <c r="D122" s="104">
        <v>0</v>
      </c>
    </row>
    <row r="123" spans="1:4" x14ac:dyDescent="0.2">
      <c r="A123" s="31">
        <v>4395</v>
      </c>
      <c r="B123" s="58" t="s">
        <v>272</v>
      </c>
      <c r="C123" s="104">
        <v>0</v>
      </c>
      <c r="D123" s="104">
        <v>0</v>
      </c>
    </row>
    <row r="124" spans="1:4" x14ac:dyDescent="0.2">
      <c r="A124" s="31">
        <v>4396</v>
      </c>
      <c r="B124" s="58" t="s">
        <v>273</v>
      </c>
      <c r="C124" s="104">
        <v>0</v>
      </c>
      <c r="D124" s="104">
        <v>0</v>
      </c>
    </row>
    <row r="125" spans="1:4" x14ac:dyDescent="0.2">
      <c r="A125" s="31">
        <v>4397</v>
      </c>
      <c r="B125" s="58" t="s">
        <v>430</v>
      </c>
      <c r="C125" s="104">
        <v>0</v>
      </c>
      <c r="D125" s="104">
        <v>0</v>
      </c>
    </row>
    <row r="126" spans="1:4" x14ac:dyDescent="0.2">
      <c r="A126" s="39">
        <v>4399</v>
      </c>
      <c r="B126" s="42" t="s">
        <v>269</v>
      </c>
      <c r="C126" s="100">
        <v>0</v>
      </c>
      <c r="D126" s="100">
        <v>0</v>
      </c>
    </row>
    <row r="127" spans="1:4" x14ac:dyDescent="0.2">
      <c r="A127" s="21">
        <v>1120</v>
      </c>
      <c r="B127" s="34" t="s">
        <v>526</v>
      </c>
      <c r="C127" s="93">
        <f>SUM(C128:C136)</f>
        <v>34380272.800000004</v>
      </c>
      <c r="D127" s="93">
        <f>SUM(D128:D136)</f>
        <v>5736406.2300000004</v>
      </c>
    </row>
    <row r="128" spans="1:4" x14ac:dyDescent="0.2">
      <c r="A128" s="14">
        <v>1124</v>
      </c>
      <c r="B128" s="35" t="s">
        <v>527</v>
      </c>
      <c r="C128" s="105">
        <v>0.04</v>
      </c>
      <c r="D128" s="15">
        <v>-3495.45</v>
      </c>
    </row>
    <row r="129" spans="1:4" x14ac:dyDescent="0.2">
      <c r="A129" s="14">
        <v>1124</v>
      </c>
      <c r="B129" s="35" t="s">
        <v>528</v>
      </c>
      <c r="C129" s="105">
        <v>0</v>
      </c>
      <c r="D129" s="15">
        <v>0</v>
      </c>
    </row>
    <row r="130" spans="1:4" x14ac:dyDescent="0.2">
      <c r="A130" s="14">
        <v>1124</v>
      </c>
      <c r="B130" s="35" t="s">
        <v>529</v>
      </c>
      <c r="C130" s="105">
        <v>0</v>
      </c>
      <c r="D130" s="15">
        <v>0</v>
      </c>
    </row>
    <row r="131" spans="1:4" x14ac:dyDescent="0.2">
      <c r="A131" s="14">
        <v>1124</v>
      </c>
      <c r="B131" s="35" t="s">
        <v>530</v>
      </c>
      <c r="C131" s="105">
        <v>-0.27</v>
      </c>
      <c r="D131" s="15">
        <v>3389903.33</v>
      </c>
    </row>
    <row r="132" spans="1:4" x14ac:dyDescent="0.2">
      <c r="A132" s="14">
        <v>1124</v>
      </c>
      <c r="B132" s="35" t="s">
        <v>531</v>
      </c>
      <c r="C132" s="15">
        <v>-0.06</v>
      </c>
      <c r="D132" s="15">
        <v>-0.12</v>
      </c>
    </row>
    <row r="133" spans="1:4" x14ac:dyDescent="0.2">
      <c r="A133" s="14">
        <v>1124</v>
      </c>
      <c r="B133" s="35" t="s">
        <v>532</v>
      </c>
      <c r="C133" s="15">
        <v>40552.5</v>
      </c>
      <c r="D133" s="15">
        <v>-1.53</v>
      </c>
    </row>
    <row r="134" spans="1:4" x14ac:dyDescent="0.2">
      <c r="A134" s="14">
        <v>1122</v>
      </c>
      <c r="B134" s="35" t="s">
        <v>533</v>
      </c>
      <c r="C134" s="15">
        <v>0</v>
      </c>
      <c r="D134" s="15">
        <v>0</v>
      </c>
    </row>
    <row r="135" spans="1:4" x14ac:dyDescent="0.2">
      <c r="A135" s="14">
        <v>1122</v>
      </c>
      <c r="B135" s="35" t="s">
        <v>534</v>
      </c>
      <c r="C135" s="105">
        <v>34339720.590000004</v>
      </c>
      <c r="D135" s="15">
        <v>0</v>
      </c>
    </row>
    <row r="136" spans="1:4" x14ac:dyDescent="0.2">
      <c r="A136" s="14">
        <v>1122</v>
      </c>
      <c r="B136" s="35" t="s">
        <v>535</v>
      </c>
      <c r="C136" s="15">
        <v>0</v>
      </c>
      <c r="D136" s="15">
        <v>2350000</v>
      </c>
    </row>
    <row r="137" spans="1:4" x14ac:dyDescent="0.2">
      <c r="A137" s="14"/>
      <c r="B137" s="36" t="s">
        <v>536</v>
      </c>
      <c r="C137" s="93">
        <f>C46+C47-C101-C104</f>
        <v>278658099.91999996</v>
      </c>
      <c r="D137" s="93">
        <f>D46+D47-D101-D104</f>
        <v>263014394.09</v>
      </c>
    </row>
    <row r="139" spans="1:4" x14ac:dyDescent="0.2">
      <c r="B139" s="10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5 C8 D62:D63 D53:D60 C19"/>
    <dataValidation allowBlank="1" showInputMessage="1" showErrorMessage="1" prompt="Saldo al 31 de diciembre del año anterior que se presenta" sqref="D8 D45 D19"/>
    <dataValidation allowBlank="1" showInputMessage="1" showErrorMessage="1" prompt="Importe del trimestre anterior" sqref="D61 D52 C47:D47 C52:C63"/>
  </dataValidations>
  <pageMargins left="0.31496062992125984" right="0.31496062992125984" top="0.35433070866141736" bottom="0.35433070866141736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B33" sqref="B33"/>
    </sheetView>
  </sheetViews>
  <sheetFormatPr baseColWidth="10" defaultColWidth="11.42578125" defaultRowHeight="11.25" x14ac:dyDescent="0.2"/>
  <cols>
    <col min="1" max="1" width="3.42578125" style="18" customWidth="1"/>
    <col min="2" max="2" width="64.85546875" style="18" customWidth="1"/>
    <col min="3" max="3" width="19.140625" style="18" customWidth="1"/>
    <col min="4" max="16384" width="11.42578125" style="18"/>
  </cols>
  <sheetData>
    <row r="1" spans="1:3" s="17" customFormat="1" ht="18" customHeight="1" x14ac:dyDescent="0.25">
      <c r="A1" s="106" t="s">
        <v>593</v>
      </c>
      <c r="B1" s="107"/>
      <c r="C1" s="108"/>
    </row>
    <row r="2" spans="1:3" s="17" customFormat="1" ht="18" customHeight="1" x14ac:dyDescent="0.25">
      <c r="A2" s="109" t="s">
        <v>504</v>
      </c>
      <c r="B2" s="110"/>
      <c r="C2" s="111"/>
    </row>
    <row r="3" spans="1:3" s="17" customFormat="1" ht="18" customHeight="1" x14ac:dyDescent="0.25">
      <c r="A3" s="109" t="s">
        <v>594</v>
      </c>
      <c r="B3" s="110"/>
      <c r="C3" s="111"/>
    </row>
    <row r="4" spans="1:3" s="19" customFormat="1" ht="18" customHeight="1" x14ac:dyDescent="0.2">
      <c r="A4" s="112" t="s">
        <v>505</v>
      </c>
      <c r="B4" s="113"/>
      <c r="C4" s="114"/>
    </row>
    <row r="5" spans="1:3" s="19" customFormat="1" ht="18" customHeight="1" x14ac:dyDescent="0.2">
      <c r="A5" s="115" t="s">
        <v>404</v>
      </c>
      <c r="B5" s="116"/>
      <c r="C5" s="117">
        <v>2025</v>
      </c>
    </row>
    <row r="6" spans="1:3" ht="12.75" x14ac:dyDescent="0.2">
      <c r="A6" s="118" t="s">
        <v>433</v>
      </c>
      <c r="B6" s="118"/>
      <c r="C6" s="135">
        <v>901554779.90999997</v>
      </c>
    </row>
    <row r="7" spans="1:3" ht="12.75" x14ac:dyDescent="0.2">
      <c r="A7" s="119"/>
      <c r="B7" s="120"/>
      <c r="C7" s="136"/>
    </row>
    <row r="8" spans="1:3" ht="12.75" x14ac:dyDescent="0.2">
      <c r="A8" s="121" t="s">
        <v>434</v>
      </c>
      <c r="B8" s="121"/>
      <c r="C8" s="137">
        <f>SUM(C9:C14)</f>
        <v>0</v>
      </c>
    </row>
    <row r="9" spans="1:3" ht="12.75" x14ac:dyDescent="0.2">
      <c r="A9" s="122" t="s">
        <v>435</v>
      </c>
      <c r="B9" s="123" t="s">
        <v>259</v>
      </c>
      <c r="C9" s="138">
        <v>0</v>
      </c>
    </row>
    <row r="10" spans="1:3" ht="12.75" x14ac:dyDescent="0.2">
      <c r="A10" s="124" t="s">
        <v>436</v>
      </c>
      <c r="B10" s="125" t="s">
        <v>445</v>
      </c>
      <c r="C10" s="138">
        <v>0</v>
      </c>
    </row>
    <row r="11" spans="1:3" ht="25.5" x14ac:dyDescent="0.2">
      <c r="A11" s="124" t="s">
        <v>437</v>
      </c>
      <c r="B11" s="125" t="s">
        <v>267</v>
      </c>
      <c r="C11" s="138">
        <v>0</v>
      </c>
    </row>
    <row r="12" spans="1:3" ht="12.75" x14ac:dyDescent="0.2">
      <c r="A12" s="124" t="s">
        <v>438</v>
      </c>
      <c r="B12" s="125" t="s">
        <v>268</v>
      </c>
      <c r="C12" s="138">
        <v>0</v>
      </c>
    </row>
    <row r="13" spans="1:3" ht="12.75" x14ac:dyDescent="0.2">
      <c r="A13" s="124" t="s">
        <v>439</v>
      </c>
      <c r="B13" s="125" t="s">
        <v>269</v>
      </c>
      <c r="C13" s="138">
        <v>0</v>
      </c>
    </row>
    <row r="14" spans="1:3" ht="12.75" x14ac:dyDescent="0.2">
      <c r="A14" s="126" t="s">
        <v>440</v>
      </c>
      <c r="B14" s="127" t="s">
        <v>441</v>
      </c>
      <c r="C14" s="138">
        <v>0</v>
      </c>
    </row>
    <row r="15" spans="1:3" ht="12.75" x14ac:dyDescent="0.2">
      <c r="A15" s="119"/>
      <c r="B15" s="128"/>
      <c r="C15" s="129"/>
    </row>
    <row r="16" spans="1:3" ht="12.75" x14ac:dyDescent="0.2">
      <c r="A16" s="121" t="s">
        <v>589</v>
      </c>
      <c r="B16" s="120"/>
      <c r="C16" s="137">
        <f>SUM(C17:C19)</f>
        <v>0</v>
      </c>
    </row>
    <row r="17" spans="1:3" ht="12.75" x14ac:dyDescent="0.2">
      <c r="A17" s="130">
        <v>3.1</v>
      </c>
      <c r="B17" s="125" t="s">
        <v>444</v>
      </c>
      <c r="C17" s="138">
        <v>0</v>
      </c>
    </row>
    <row r="18" spans="1:3" ht="12.75" x14ac:dyDescent="0.2">
      <c r="A18" s="131">
        <v>3.2</v>
      </c>
      <c r="B18" s="125" t="s">
        <v>442</v>
      </c>
      <c r="C18" s="138">
        <v>0</v>
      </c>
    </row>
    <row r="19" spans="1:3" ht="12.75" x14ac:dyDescent="0.2">
      <c r="A19" s="131">
        <v>3.3</v>
      </c>
      <c r="B19" s="127" t="s">
        <v>443</v>
      </c>
      <c r="C19" s="139">
        <v>0</v>
      </c>
    </row>
    <row r="20" spans="1:3" ht="12.75" x14ac:dyDescent="0.2">
      <c r="A20" s="119"/>
      <c r="B20" s="132"/>
      <c r="C20" s="133"/>
    </row>
    <row r="21" spans="1:3" ht="12.75" x14ac:dyDescent="0.2">
      <c r="A21" s="134" t="s">
        <v>541</v>
      </c>
      <c r="B21" s="134"/>
      <c r="C21" s="135">
        <f>C6+C8-C16</f>
        <v>901554779.90999997</v>
      </c>
    </row>
    <row r="23" spans="1:3" x14ac:dyDescent="0.2">
      <c r="B23" s="18" t="s">
        <v>598</v>
      </c>
    </row>
    <row r="24" spans="1:3" x14ac:dyDescent="0.2">
      <c r="B24" s="183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>
      <selection activeCell="E51" sqref="E51"/>
    </sheetView>
  </sheetViews>
  <sheetFormatPr baseColWidth="10" defaultColWidth="11.42578125" defaultRowHeight="11.25" x14ac:dyDescent="0.2"/>
  <cols>
    <col min="1" max="1" width="3.5703125" style="18" customWidth="1"/>
    <col min="2" max="2" width="62.140625" style="18" customWidth="1"/>
    <col min="3" max="3" width="18.85546875" style="18" customWidth="1"/>
    <col min="4" max="16384" width="11.42578125" style="18"/>
  </cols>
  <sheetData>
    <row r="1" spans="1:3" s="20" customFormat="1" ht="18.95" customHeight="1" x14ac:dyDescent="0.25">
      <c r="A1" s="140" t="s">
        <v>593</v>
      </c>
      <c r="B1" s="141"/>
      <c r="C1" s="142"/>
    </row>
    <row r="2" spans="1:3" s="20" customFormat="1" ht="18.95" customHeight="1" x14ac:dyDescent="0.25">
      <c r="A2" s="143" t="s">
        <v>506</v>
      </c>
      <c r="B2" s="144"/>
      <c r="C2" s="145"/>
    </row>
    <row r="3" spans="1:3" s="20" customFormat="1" ht="18.95" customHeight="1" x14ac:dyDescent="0.25">
      <c r="A3" s="143" t="s">
        <v>594</v>
      </c>
      <c r="B3" s="144"/>
      <c r="C3" s="145"/>
    </row>
    <row r="4" spans="1:3" ht="20.25" customHeight="1" x14ac:dyDescent="0.2">
      <c r="A4" s="112" t="s">
        <v>505</v>
      </c>
      <c r="B4" s="113"/>
      <c r="C4" s="114"/>
    </row>
    <row r="5" spans="1:3" ht="22.35" customHeight="1" x14ac:dyDescent="0.2">
      <c r="A5" s="146" t="s">
        <v>404</v>
      </c>
      <c r="B5" s="147"/>
      <c r="C5" s="117">
        <v>2025</v>
      </c>
    </row>
    <row r="6" spans="1:3" ht="12.75" x14ac:dyDescent="0.2">
      <c r="A6" s="148" t="s">
        <v>446</v>
      </c>
      <c r="B6" s="118"/>
      <c r="C6" s="163">
        <v>702351629.38</v>
      </c>
    </row>
    <row r="7" spans="1:3" ht="12.75" x14ac:dyDescent="0.2">
      <c r="A7" s="149"/>
      <c r="B7" s="120"/>
      <c r="C7" s="136"/>
    </row>
    <row r="8" spans="1:3" ht="12.75" x14ac:dyDescent="0.2">
      <c r="A8" s="121" t="s">
        <v>447</v>
      </c>
      <c r="B8" s="150"/>
      <c r="C8" s="137">
        <f>SUM(C9:C29)</f>
        <v>109656803.94999999</v>
      </c>
    </row>
    <row r="9" spans="1:3" ht="12.75" x14ac:dyDescent="0.2">
      <c r="A9" s="151">
        <v>2.1</v>
      </c>
      <c r="B9" s="152" t="s">
        <v>287</v>
      </c>
      <c r="C9" s="164">
        <v>0</v>
      </c>
    </row>
    <row r="10" spans="1:3" ht="12.75" x14ac:dyDescent="0.2">
      <c r="A10" s="151">
        <v>2.2000000000000002</v>
      </c>
      <c r="B10" s="152" t="s">
        <v>284</v>
      </c>
      <c r="C10" s="164">
        <v>0</v>
      </c>
    </row>
    <row r="11" spans="1:3" ht="12.75" x14ac:dyDescent="0.2">
      <c r="A11" s="153">
        <v>2.2999999999999998</v>
      </c>
      <c r="B11" s="154" t="s">
        <v>156</v>
      </c>
      <c r="C11" s="164">
        <v>3732335.48</v>
      </c>
    </row>
    <row r="12" spans="1:3" ht="12.75" x14ac:dyDescent="0.2">
      <c r="A12" s="153">
        <v>2.4</v>
      </c>
      <c r="B12" s="154" t="s">
        <v>157</v>
      </c>
      <c r="C12" s="164">
        <v>6150751.96</v>
      </c>
    </row>
    <row r="13" spans="1:3" ht="12.75" x14ac:dyDescent="0.2">
      <c r="A13" s="153">
        <v>2.5</v>
      </c>
      <c r="B13" s="154" t="s">
        <v>158</v>
      </c>
      <c r="C13" s="164">
        <v>464000</v>
      </c>
    </row>
    <row r="14" spans="1:3" ht="12.75" x14ac:dyDescent="0.2">
      <c r="A14" s="153">
        <v>2.6</v>
      </c>
      <c r="B14" s="154" t="s">
        <v>159</v>
      </c>
      <c r="C14" s="164">
        <v>18162173.390000001</v>
      </c>
    </row>
    <row r="15" spans="1:3" ht="12.75" x14ac:dyDescent="0.2">
      <c r="A15" s="153">
        <v>2.7</v>
      </c>
      <c r="B15" s="154" t="s">
        <v>160</v>
      </c>
      <c r="C15" s="164">
        <v>6783836.0499999998</v>
      </c>
    </row>
    <row r="16" spans="1:3" ht="12.75" x14ac:dyDescent="0.2">
      <c r="A16" s="153">
        <v>2.8</v>
      </c>
      <c r="B16" s="154" t="s">
        <v>161</v>
      </c>
      <c r="C16" s="164">
        <v>1777806.54</v>
      </c>
    </row>
    <row r="17" spans="1:3" ht="12.75" x14ac:dyDescent="0.2">
      <c r="A17" s="153">
        <v>2.9</v>
      </c>
      <c r="B17" s="154" t="s">
        <v>163</v>
      </c>
      <c r="C17" s="164">
        <v>0</v>
      </c>
    </row>
    <row r="18" spans="1:3" ht="12.75" x14ac:dyDescent="0.2">
      <c r="A18" s="153" t="s">
        <v>448</v>
      </c>
      <c r="B18" s="154" t="s">
        <v>449</v>
      </c>
      <c r="C18" s="164">
        <v>0</v>
      </c>
    </row>
    <row r="19" spans="1:3" ht="12.75" x14ac:dyDescent="0.2">
      <c r="A19" s="153" t="s">
        <v>474</v>
      </c>
      <c r="B19" s="154" t="s">
        <v>165</v>
      </c>
      <c r="C19" s="164">
        <v>1900000</v>
      </c>
    </row>
    <row r="20" spans="1:3" ht="12.75" x14ac:dyDescent="0.2">
      <c r="A20" s="153" t="s">
        <v>475</v>
      </c>
      <c r="B20" s="154" t="s">
        <v>450</v>
      </c>
      <c r="C20" s="164">
        <v>63935666.729999997</v>
      </c>
    </row>
    <row r="21" spans="1:3" ht="12.75" x14ac:dyDescent="0.2">
      <c r="A21" s="153" t="s">
        <v>476</v>
      </c>
      <c r="B21" s="154" t="s">
        <v>451</v>
      </c>
      <c r="C21" s="164">
        <v>0</v>
      </c>
    </row>
    <row r="22" spans="1:3" ht="12.75" x14ac:dyDescent="0.2">
      <c r="A22" s="153" t="s">
        <v>477</v>
      </c>
      <c r="B22" s="154" t="s">
        <v>452</v>
      </c>
      <c r="C22" s="164">
        <v>0</v>
      </c>
    </row>
    <row r="23" spans="1:3" ht="12.75" x14ac:dyDescent="0.2">
      <c r="A23" s="153" t="s">
        <v>453</v>
      </c>
      <c r="B23" s="154" t="s">
        <v>454</v>
      </c>
      <c r="C23" s="164">
        <v>0</v>
      </c>
    </row>
    <row r="24" spans="1:3" ht="12.75" x14ac:dyDescent="0.2">
      <c r="A24" s="153" t="s">
        <v>455</v>
      </c>
      <c r="B24" s="154" t="s">
        <v>456</v>
      </c>
      <c r="C24" s="164">
        <v>0</v>
      </c>
    </row>
    <row r="25" spans="1:3" ht="12.75" x14ac:dyDescent="0.2">
      <c r="A25" s="153" t="s">
        <v>457</v>
      </c>
      <c r="B25" s="154" t="s">
        <v>458</v>
      </c>
      <c r="C25" s="164">
        <v>0</v>
      </c>
    </row>
    <row r="26" spans="1:3" ht="12.75" x14ac:dyDescent="0.2">
      <c r="A26" s="153" t="s">
        <v>459</v>
      </c>
      <c r="B26" s="154" t="s">
        <v>460</v>
      </c>
      <c r="C26" s="164">
        <v>0</v>
      </c>
    </row>
    <row r="27" spans="1:3" ht="12.75" x14ac:dyDescent="0.2">
      <c r="A27" s="153" t="s">
        <v>461</v>
      </c>
      <c r="B27" s="154" t="s">
        <v>462</v>
      </c>
      <c r="C27" s="164">
        <v>6750233.7999999998</v>
      </c>
    </row>
    <row r="28" spans="1:3" ht="12.75" x14ac:dyDescent="0.2">
      <c r="A28" s="153" t="s">
        <v>463</v>
      </c>
      <c r="B28" s="154" t="s">
        <v>464</v>
      </c>
      <c r="C28" s="164">
        <v>0</v>
      </c>
    </row>
    <row r="29" spans="1:3" ht="12.75" x14ac:dyDescent="0.2">
      <c r="A29" s="153" t="s">
        <v>465</v>
      </c>
      <c r="B29" s="152" t="s">
        <v>466</v>
      </c>
      <c r="C29" s="164">
        <v>0</v>
      </c>
    </row>
    <row r="30" spans="1:3" ht="12.75" x14ac:dyDescent="0.2">
      <c r="A30" s="155"/>
      <c r="B30" s="156"/>
      <c r="C30" s="157"/>
    </row>
    <row r="31" spans="1:3" ht="12.75" x14ac:dyDescent="0.2">
      <c r="A31" s="158" t="s">
        <v>467</v>
      </c>
      <c r="B31" s="159"/>
      <c r="C31" s="165">
        <f>SUM(C32:C38)</f>
        <v>34221390.700000003</v>
      </c>
    </row>
    <row r="32" spans="1:3" ht="25.5" x14ac:dyDescent="0.2">
      <c r="A32" s="153" t="s">
        <v>468</v>
      </c>
      <c r="B32" s="154" t="s">
        <v>356</v>
      </c>
      <c r="C32" s="164">
        <v>0</v>
      </c>
    </row>
    <row r="33" spans="1:3" ht="12.75" x14ac:dyDescent="0.2">
      <c r="A33" s="153" t="s">
        <v>469</v>
      </c>
      <c r="B33" s="154" t="s">
        <v>40</v>
      </c>
      <c r="C33" s="164">
        <v>0</v>
      </c>
    </row>
    <row r="34" spans="1:3" ht="12.75" x14ac:dyDescent="0.2">
      <c r="A34" s="153" t="s">
        <v>470</v>
      </c>
      <c r="B34" s="154" t="s">
        <v>366</v>
      </c>
      <c r="C34" s="164">
        <v>0</v>
      </c>
    </row>
    <row r="35" spans="1:3" ht="12.75" x14ac:dyDescent="0.2">
      <c r="A35" s="153" t="s">
        <v>471</v>
      </c>
      <c r="B35" s="154" t="s">
        <v>372</v>
      </c>
      <c r="C35" s="164">
        <v>0</v>
      </c>
    </row>
    <row r="36" spans="1:3" ht="12.75" x14ac:dyDescent="0.2">
      <c r="A36" s="153" t="s">
        <v>472</v>
      </c>
      <c r="B36" s="154" t="s">
        <v>380</v>
      </c>
      <c r="C36" s="164">
        <v>34221390.700000003</v>
      </c>
    </row>
    <row r="37" spans="1:3" ht="12.75" x14ac:dyDescent="0.2">
      <c r="A37" s="153" t="s">
        <v>543</v>
      </c>
      <c r="B37" s="154" t="s">
        <v>590</v>
      </c>
      <c r="C37" s="164">
        <v>0</v>
      </c>
    </row>
    <row r="38" spans="1:3" ht="12.75" x14ac:dyDescent="0.2">
      <c r="A38" s="153" t="s">
        <v>544</v>
      </c>
      <c r="B38" s="152" t="s">
        <v>473</v>
      </c>
      <c r="C38" s="166">
        <v>0</v>
      </c>
    </row>
    <row r="39" spans="1:3" ht="12.75" x14ac:dyDescent="0.2">
      <c r="A39" s="149"/>
      <c r="B39" s="160"/>
      <c r="C39" s="161"/>
    </row>
    <row r="40" spans="1:3" ht="12.75" x14ac:dyDescent="0.2">
      <c r="A40" s="162" t="s">
        <v>542</v>
      </c>
      <c r="B40" s="118"/>
      <c r="C40" s="135">
        <f>C6-C8+C31</f>
        <v>626916216.13000011</v>
      </c>
    </row>
    <row r="42" spans="1:3" x14ac:dyDescent="0.2">
      <c r="B42" s="18" t="s">
        <v>598</v>
      </c>
    </row>
    <row r="43" spans="1:3" x14ac:dyDescent="0.2">
      <c r="B43" s="183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90" zoomScaleNormal="90" workbookViewId="0">
      <selection activeCell="N11" sqref="N11"/>
    </sheetView>
  </sheetViews>
  <sheetFormatPr baseColWidth="10" defaultColWidth="9.140625" defaultRowHeight="11.25" x14ac:dyDescent="0.2"/>
  <cols>
    <col min="1" max="1" width="10" style="10" customWidth="1"/>
    <col min="2" max="2" width="66.140625" style="10" customWidth="1"/>
    <col min="3" max="3" width="15.42578125" style="10" customWidth="1"/>
    <col min="4" max="4" width="15.140625" style="10" customWidth="1"/>
    <col min="5" max="5" width="13.7109375" style="10" customWidth="1"/>
    <col min="6" max="6" width="13.28515625" style="10" customWidth="1"/>
    <col min="7" max="7" width="14.5703125" style="10" customWidth="1"/>
    <col min="8" max="8" width="10" style="10" customWidth="1"/>
    <col min="9" max="16384" width="9.140625" style="10"/>
  </cols>
  <sheetData>
    <row r="1" spans="1:8" ht="18.95" customHeight="1" x14ac:dyDescent="0.2">
      <c r="A1" s="90" t="s">
        <v>593</v>
      </c>
      <c r="B1" s="167"/>
      <c r="C1" s="167"/>
      <c r="D1" s="167"/>
      <c r="E1" s="167"/>
      <c r="F1" s="167"/>
      <c r="G1" s="91" t="s">
        <v>496</v>
      </c>
      <c r="H1" s="92">
        <v>2025</v>
      </c>
    </row>
    <row r="2" spans="1:8" ht="18.95" customHeight="1" x14ac:dyDescent="0.2">
      <c r="A2" s="90" t="s">
        <v>507</v>
      </c>
      <c r="B2" s="167"/>
      <c r="C2" s="167"/>
      <c r="D2" s="167"/>
      <c r="E2" s="167"/>
      <c r="F2" s="167"/>
      <c r="G2" s="91" t="s">
        <v>497</v>
      </c>
      <c r="H2" s="92" t="s">
        <v>499</v>
      </c>
    </row>
    <row r="3" spans="1:8" ht="18.95" customHeight="1" x14ac:dyDescent="0.2">
      <c r="A3" s="168" t="s">
        <v>594</v>
      </c>
      <c r="B3" s="169"/>
      <c r="C3" s="169"/>
      <c r="D3" s="169"/>
      <c r="E3" s="169"/>
      <c r="F3" s="169"/>
      <c r="G3" s="91" t="s">
        <v>498</v>
      </c>
      <c r="H3" s="92">
        <v>3</v>
      </c>
    </row>
    <row r="4" spans="1:8" ht="12.75" x14ac:dyDescent="0.2">
      <c r="A4" s="168" t="str">
        <f>'Notas a los Edos Financieros'!A4</f>
        <v>(Cifras en Pesos)</v>
      </c>
      <c r="B4" s="169"/>
      <c r="C4" s="169"/>
      <c r="D4" s="169"/>
      <c r="E4" s="169"/>
      <c r="F4" s="169"/>
      <c r="G4" s="170"/>
      <c r="H4" s="170"/>
    </row>
    <row r="5" spans="1:8" x14ac:dyDescent="0.2">
      <c r="A5" s="11" t="s">
        <v>114</v>
      </c>
      <c r="B5" s="12"/>
      <c r="C5" s="12"/>
      <c r="D5" s="12"/>
      <c r="E5" s="12"/>
      <c r="F5" s="12"/>
      <c r="G5" s="12"/>
      <c r="H5" s="12"/>
    </row>
    <row r="8" spans="1:8" x14ac:dyDescent="0.2">
      <c r="A8" s="13" t="s">
        <v>86</v>
      </c>
      <c r="B8" s="13" t="s">
        <v>404</v>
      </c>
      <c r="C8" s="13" t="s">
        <v>110</v>
      </c>
      <c r="D8" s="13" t="s">
        <v>405</v>
      </c>
      <c r="E8" s="13" t="s">
        <v>406</v>
      </c>
      <c r="F8" s="13" t="s">
        <v>109</v>
      </c>
      <c r="G8" s="13" t="s">
        <v>79</v>
      </c>
      <c r="H8" s="13" t="s">
        <v>111</v>
      </c>
    </row>
    <row r="9" spans="1:8" s="22" customFormat="1" x14ac:dyDescent="0.2">
      <c r="A9" s="21">
        <v>7000</v>
      </c>
      <c r="B9" s="22" t="s">
        <v>80</v>
      </c>
    </row>
    <row r="10" spans="1:8" x14ac:dyDescent="0.2">
      <c r="A10" s="10">
        <v>7110</v>
      </c>
      <c r="B10" s="10" t="s">
        <v>79</v>
      </c>
      <c r="C10" s="15">
        <v>0</v>
      </c>
      <c r="D10" s="15">
        <v>0</v>
      </c>
      <c r="E10" s="15">
        <v>0</v>
      </c>
      <c r="F10" s="15">
        <f>C10+D10+E10</f>
        <v>0</v>
      </c>
      <c r="G10" s="10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8" x14ac:dyDescent="0.2">
      <c r="A11" s="10">
        <v>7120</v>
      </c>
      <c r="B11" s="10" t="s">
        <v>78</v>
      </c>
      <c r="C11" s="15">
        <v>0</v>
      </c>
      <c r="D11" s="15">
        <v>0</v>
      </c>
      <c r="E11" s="15">
        <v>0</v>
      </c>
      <c r="F11" s="15">
        <f t="shared" ref="F11:F34" si="0">C11+D11+E11</f>
        <v>0</v>
      </c>
    </row>
    <row r="12" spans="1:8" x14ac:dyDescent="0.2">
      <c r="A12" s="10">
        <v>7130</v>
      </c>
      <c r="B12" s="10" t="s">
        <v>77</v>
      </c>
      <c r="C12" s="15">
        <v>0</v>
      </c>
      <c r="D12" s="15">
        <v>0</v>
      </c>
      <c r="E12" s="15">
        <v>0</v>
      </c>
      <c r="F12" s="15">
        <f t="shared" si="0"/>
        <v>0</v>
      </c>
    </row>
    <row r="13" spans="1:8" x14ac:dyDescent="0.2">
      <c r="A13" s="10">
        <v>7140</v>
      </c>
      <c r="B13" s="10" t="s">
        <v>76</v>
      </c>
      <c r="C13" s="15">
        <v>0</v>
      </c>
      <c r="D13" s="15">
        <v>0</v>
      </c>
      <c r="E13" s="15">
        <v>0</v>
      </c>
      <c r="F13" s="15">
        <f t="shared" si="0"/>
        <v>0</v>
      </c>
    </row>
    <row r="14" spans="1:8" x14ac:dyDescent="0.2">
      <c r="A14" s="10">
        <v>7150</v>
      </c>
      <c r="B14" s="10" t="s">
        <v>75</v>
      </c>
      <c r="C14" s="15">
        <v>0</v>
      </c>
      <c r="D14" s="15">
        <v>0</v>
      </c>
      <c r="E14" s="15">
        <v>0</v>
      </c>
      <c r="F14" s="15">
        <f t="shared" si="0"/>
        <v>0</v>
      </c>
    </row>
    <row r="15" spans="1:8" x14ac:dyDescent="0.2">
      <c r="A15" s="10">
        <v>7160</v>
      </c>
      <c r="B15" s="10" t="s">
        <v>74</v>
      </c>
      <c r="C15" s="15">
        <v>0</v>
      </c>
      <c r="D15" s="15">
        <v>0</v>
      </c>
      <c r="E15" s="15">
        <v>0</v>
      </c>
      <c r="F15" s="15">
        <f t="shared" si="0"/>
        <v>0</v>
      </c>
    </row>
    <row r="16" spans="1:8" x14ac:dyDescent="0.2">
      <c r="A16" s="10">
        <v>7210</v>
      </c>
      <c r="B16" s="10" t="s">
        <v>73</v>
      </c>
      <c r="C16" s="15">
        <v>0</v>
      </c>
      <c r="D16" s="15">
        <v>0</v>
      </c>
      <c r="E16" s="15">
        <v>0</v>
      </c>
      <c r="F16" s="15">
        <f t="shared" si="0"/>
        <v>0</v>
      </c>
    </row>
    <row r="17" spans="1:6" x14ac:dyDescent="0.2">
      <c r="A17" s="10">
        <v>7220</v>
      </c>
      <c r="B17" s="10" t="s">
        <v>72</v>
      </c>
      <c r="C17" s="15">
        <v>0</v>
      </c>
      <c r="D17" s="15">
        <v>0</v>
      </c>
      <c r="E17" s="15">
        <v>0</v>
      </c>
      <c r="F17" s="15">
        <f t="shared" si="0"/>
        <v>0</v>
      </c>
    </row>
    <row r="18" spans="1:6" x14ac:dyDescent="0.2">
      <c r="A18" s="10">
        <v>7230</v>
      </c>
      <c r="B18" s="10" t="s">
        <v>71</v>
      </c>
      <c r="C18" s="15">
        <v>0</v>
      </c>
      <c r="D18" s="15">
        <v>0</v>
      </c>
      <c r="E18" s="15">
        <v>0</v>
      </c>
      <c r="F18" s="15">
        <f t="shared" si="0"/>
        <v>0</v>
      </c>
    </row>
    <row r="19" spans="1:6" x14ac:dyDescent="0.2">
      <c r="A19" s="10">
        <v>7240</v>
      </c>
      <c r="B19" s="10" t="s">
        <v>70</v>
      </c>
      <c r="C19" s="15">
        <v>0</v>
      </c>
      <c r="D19" s="15">
        <v>0</v>
      </c>
      <c r="E19" s="15">
        <v>0</v>
      </c>
      <c r="F19" s="15">
        <f t="shared" si="0"/>
        <v>0</v>
      </c>
    </row>
    <row r="20" spans="1:6" x14ac:dyDescent="0.2">
      <c r="A20" s="10">
        <v>7250</v>
      </c>
      <c r="B20" s="10" t="s">
        <v>69</v>
      </c>
      <c r="C20" s="15">
        <v>0</v>
      </c>
      <c r="D20" s="15">
        <v>0</v>
      </c>
      <c r="E20" s="15">
        <v>0</v>
      </c>
      <c r="F20" s="15">
        <f t="shared" si="0"/>
        <v>0</v>
      </c>
    </row>
    <row r="21" spans="1:6" x14ac:dyDescent="0.2">
      <c r="A21" s="10">
        <v>7260</v>
      </c>
      <c r="B21" s="10" t="s">
        <v>68</v>
      </c>
      <c r="C21" s="15">
        <v>0</v>
      </c>
      <c r="D21" s="15">
        <v>0</v>
      </c>
      <c r="E21" s="15">
        <v>0</v>
      </c>
      <c r="F21" s="15">
        <f t="shared" si="0"/>
        <v>0</v>
      </c>
    </row>
    <row r="22" spans="1:6" x14ac:dyDescent="0.2">
      <c r="A22" s="10">
        <v>7310</v>
      </c>
      <c r="B22" s="10" t="s">
        <v>67</v>
      </c>
      <c r="C22" s="15">
        <v>0</v>
      </c>
      <c r="D22" s="15">
        <v>0</v>
      </c>
      <c r="E22" s="15">
        <v>0</v>
      </c>
      <c r="F22" s="15">
        <f t="shared" si="0"/>
        <v>0</v>
      </c>
    </row>
    <row r="23" spans="1:6" x14ac:dyDescent="0.2">
      <c r="A23" s="10">
        <v>7320</v>
      </c>
      <c r="B23" s="10" t="s">
        <v>66</v>
      </c>
      <c r="C23" s="15">
        <v>0</v>
      </c>
      <c r="D23" s="15">
        <v>0</v>
      </c>
      <c r="E23" s="15">
        <v>0</v>
      </c>
      <c r="F23" s="15">
        <f t="shared" si="0"/>
        <v>0</v>
      </c>
    </row>
    <row r="24" spans="1:6" x14ac:dyDescent="0.2">
      <c r="A24" s="10">
        <v>7330</v>
      </c>
      <c r="B24" s="10" t="s">
        <v>65</v>
      </c>
      <c r="C24" s="15">
        <v>0</v>
      </c>
      <c r="D24" s="15">
        <v>0</v>
      </c>
      <c r="E24" s="15">
        <v>0</v>
      </c>
      <c r="F24" s="15">
        <f t="shared" si="0"/>
        <v>0</v>
      </c>
    </row>
    <row r="25" spans="1:6" x14ac:dyDescent="0.2">
      <c r="A25" s="10">
        <v>7340</v>
      </c>
      <c r="B25" s="10" t="s">
        <v>64</v>
      </c>
      <c r="C25" s="15">
        <v>0</v>
      </c>
      <c r="D25" s="15">
        <v>0</v>
      </c>
      <c r="E25" s="15">
        <v>0</v>
      </c>
      <c r="F25" s="15">
        <f t="shared" si="0"/>
        <v>0</v>
      </c>
    </row>
    <row r="26" spans="1:6" x14ac:dyDescent="0.2">
      <c r="A26" s="10">
        <v>7350</v>
      </c>
      <c r="B26" s="10" t="s">
        <v>63</v>
      </c>
      <c r="C26" s="15">
        <v>0</v>
      </c>
      <c r="D26" s="15">
        <v>0</v>
      </c>
      <c r="E26" s="15">
        <v>0</v>
      </c>
      <c r="F26" s="15">
        <f t="shared" si="0"/>
        <v>0</v>
      </c>
    </row>
    <row r="27" spans="1:6" x14ac:dyDescent="0.2">
      <c r="A27" s="10">
        <v>7360</v>
      </c>
      <c r="B27" s="10" t="s">
        <v>62</v>
      </c>
      <c r="C27" s="15">
        <v>0</v>
      </c>
      <c r="D27" s="15">
        <v>0</v>
      </c>
      <c r="E27" s="15">
        <v>0</v>
      </c>
      <c r="F27" s="15">
        <f t="shared" si="0"/>
        <v>0</v>
      </c>
    </row>
    <row r="28" spans="1:6" x14ac:dyDescent="0.2">
      <c r="A28" s="10">
        <v>7410</v>
      </c>
      <c r="B28" s="10" t="s">
        <v>61</v>
      </c>
      <c r="C28" s="15">
        <v>2849245.68</v>
      </c>
      <c r="D28" s="15">
        <v>0</v>
      </c>
      <c r="E28" s="15">
        <v>0</v>
      </c>
      <c r="F28" s="15">
        <f t="shared" si="0"/>
        <v>2849245.68</v>
      </c>
    </row>
    <row r="29" spans="1:6" x14ac:dyDescent="0.2">
      <c r="A29" s="10">
        <v>7420</v>
      </c>
      <c r="B29" s="10" t="s">
        <v>60</v>
      </c>
      <c r="C29" s="15">
        <v>-2849245.68</v>
      </c>
      <c r="D29" s="15">
        <v>0</v>
      </c>
      <c r="E29" s="15">
        <v>0</v>
      </c>
      <c r="F29" s="15">
        <f t="shared" si="0"/>
        <v>-2849245.68</v>
      </c>
    </row>
    <row r="30" spans="1:6" x14ac:dyDescent="0.2">
      <c r="A30" s="10">
        <v>7510</v>
      </c>
      <c r="B30" s="10" t="s">
        <v>59</v>
      </c>
      <c r="C30" s="15">
        <v>0</v>
      </c>
      <c r="D30" s="15">
        <v>0</v>
      </c>
      <c r="E30" s="15">
        <v>0</v>
      </c>
      <c r="F30" s="15">
        <f t="shared" si="0"/>
        <v>0</v>
      </c>
    </row>
    <row r="31" spans="1:6" x14ac:dyDescent="0.2">
      <c r="A31" s="10">
        <v>7520</v>
      </c>
      <c r="B31" s="10" t="s">
        <v>58</v>
      </c>
      <c r="C31" s="15">
        <v>0</v>
      </c>
      <c r="D31" s="15">
        <v>0</v>
      </c>
      <c r="E31" s="15">
        <v>0</v>
      </c>
      <c r="F31" s="15">
        <f t="shared" si="0"/>
        <v>0</v>
      </c>
    </row>
    <row r="32" spans="1:6" x14ac:dyDescent="0.2">
      <c r="A32" s="10">
        <v>7610</v>
      </c>
      <c r="B32" s="10" t="s">
        <v>57</v>
      </c>
      <c r="C32" s="15">
        <v>0</v>
      </c>
      <c r="D32" s="15">
        <v>0</v>
      </c>
      <c r="E32" s="15">
        <v>0</v>
      </c>
      <c r="F32" s="15">
        <f t="shared" si="0"/>
        <v>0</v>
      </c>
    </row>
    <row r="33" spans="1:6" x14ac:dyDescent="0.2">
      <c r="A33" s="10">
        <v>7620</v>
      </c>
      <c r="B33" s="10" t="s">
        <v>56</v>
      </c>
      <c r="C33" s="15">
        <v>0</v>
      </c>
      <c r="D33" s="15">
        <v>0</v>
      </c>
      <c r="E33" s="15">
        <v>0</v>
      </c>
      <c r="F33" s="15">
        <f t="shared" si="0"/>
        <v>0</v>
      </c>
    </row>
    <row r="34" spans="1:6" x14ac:dyDescent="0.2">
      <c r="A34" s="10">
        <v>7630</v>
      </c>
      <c r="B34" s="10" t="s">
        <v>55</v>
      </c>
      <c r="C34" s="15">
        <v>0</v>
      </c>
      <c r="D34" s="15">
        <v>0</v>
      </c>
      <c r="E34" s="15">
        <v>0</v>
      </c>
      <c r="F34" s="15">
        <f t="shared" si="0"/>
        <v>0</v>
      </c>
    </row>
    <row r="35" spans="1:6" x14ac:dyDescent="0.2">
      <c r="A35" s="10">
        <v>7640</v>
      </c>
      <c r="B35" s="10" t="s">
        <v>54</v>
      </c>
      <c r="C35" s="15">
        <v>0</v>
      </c>
      <c r="D35" s="15">
        <v>0</v>
      </c>
      <c r="E35" s="15">
        <v>0</v>
      </c>
      <c r="F35" s="15">
        <f t="shared" ref="F35" si="1">C35+D35+E35</f>
        <v>0</v>
      </c>
    </row>
    <row r="36" spans="1:6" x14ac:dyDescent="0.2">
      <c r="C36" s="78"/>
      <c r="D36" s="78"/>
      <c r="E36" s="78"/>
      <c r="F36" s="78"/>
    </row>
    <row r="37" spans="1:6" s="22" customFormat="1" x14ac:dyDescent="0.2">
      <c r="A37" s="21">
        <v>8000</v>
      </c>
      <c r="B37" s="22" t="s">
        <v>53</v>
      </c>
    </row>
    <row r="38" spans="1:6" x14ac:dyDescent="0.2">
      <c r="C38" s="15"/>
      <c r="D38" s="15"/>
      <c r="E38" s="15"/>
      <c r="F38" s="15"/>
    </row>
    <row r="39" spans="1:6" x14ac:dyDescent="0.2">
      <c r="B39" s="79" t="s">
        <v>545</v>
      </c>
      <c r="C39" s="79"/>
      <c r="D39" s="15"/>
      <c r="E39" s="15"/>
      <c r="F39" s="15"/>
    </row>
    <row r="40" spans="1:6" x14ac:dyDescent="0.2">
      <c r="B40" s="61" t="s">
        <v>404</v>
      </c>
      <c r="C40" s="64">
        <f>H1</f>
        <v>2025</v>
      </c>
      <c r="D40" s="15"/>
      <c r="E40" s="15"/>
      <c r="F40" s="15"/>
    </row>
    <row r="41" spans="1:6" x14ac:dyDescent="0.2">
      <c r="A41" s="10">
        <v>8110</v>
      </c>
      <c r="B41" s="44" t="s">
        <v>52</v>
      </c>
      <c r="C41" s="171">
        <v>1110168831.4100001</v>
      </c>
      <c r="D41" s="15"/>
      <c r="E41" s="15"/>
      <c r="F41" s="15"/>
    </row>
    <row r="42" spans="1:6" x14ac:dyDescent="0.2">
      <c r="A42" s="10">
        <v>8120</v>
      </c>
      <c r="B42" s="44" t="s">
        <v>51</v>
      </c>
      <c r="C42" s="171">
        <v>-231080962.34</v>
      </c>
      <c r="D42" s="15"/>
      <c r="E42" s="15"/>
      <c r="F42" s="15"/>
    </row>
    <row r="43" spans="1:6" x14ac:dyDescent="0.2">
      <c r="A43" s="10">
        <v>8130</v>
      </c>
      <c r="B43" s="44" t="s">
        <v>50</v>
      </c>
      <c r="C43" s="171">
        <v>22466910.84</v>
      </c>
      <c r="D43" s="15"/>
      <c r="E43" s="15"/>
      <c r="F43" s="15"/>
    </row>
    <row r="44" spans="1:6" x14ac:dyDescent="0.2">
      <c r="A44" s="10">
        <v>8140</v>
      </c>
      <c r="B44" s="44" t="s">
        <v>49</v>
      </c>
      <c r="C44" s="171">
        <v>-34380272.799999997</v>
      </c>
      <c r="D44" s="15"/>
      <c r="E44" s="15"/>
      <c r="F44" s="15"/>
    </row>
    <row r="45" spans="1:6" x14ac:dyDescent="0.2">
      <c r="A45" s="10">
        <v>8150</v>
      </c>
      <c r="B45" s="44" t="s">
        <v>48</v>
      </c>
      <c r="C45" s="171">
        <v>-867174507.11000001</v>
      </c>
      <c r="D45" s="15"/>
      <c r="E45" s="15"/>
      <c r="F45" s="15"/>
    </row>
    <row r="46" spans="1:6" x14ac:dyDescent="0.2">
      <c r="B46" s="62"/>
      <c r="C46" s="63"/>
      <c r="D46" s="15"/>
      <c r="E46" s="15"/>
      <c r="F46" s="15"/>
    </row>
    <row r="47" spans="1:6" x14ac:dyDescent="0.2">
      <c r="B47" s="66"/>
      <c r="C47" s="67"/>
      <c r="D47" s="15"/>
      <c r="E47" s="15"/>
      <c r="F47" s="15"/>
    </row>
    <row r="48" spans="1:6" x14ac:dyDescent="0.2">
      <c r="B48" s="79" t="s">
        <v>546</v>
      </c>
      <c r="C48" s="79"/>
    </row>
    <row r="49" spans="1:3" x14ac:dyDescent="0.2">
      <c r="B49" s="65" t="s">
        <v>404</v>
      </c>
      <c r="C49" s="64">
        <f>H1</f>
        <v>2025</v>
      </c>
    </row>
    <row r="50" spans="1:3" x14ac:dyDescent="0.2">
      <c r="A50" s="10">
        <v>8210</v>
      </c>
      <c r="B50" s="44" t="s">
        <v>47</v>
      </c>
      <c r="C50" s="172">
        <v>-1110168831.4100001</v>
      </c>
    </row>
    <row r="51" spans="1:3" x14ac:dyDescent="0.2">
      <c r="A51" s="10">
        <v>8220</v>
      </c>
      <c r="B51" s="44" t="s">
        <v>46</v>
      </c>
      <c r="C51" s="172">
        <v>306590960.43000001</v>
      </c>
    </row>
    <row r="52" spans="1:3" x14ac:dyDescent="0.2">
      <c r="A52" s="10">
        <v>8230</v>
      </c>
      <c r="B52" s="44" t="s">
        <v>591</v>
      </c>
      <c r="C52" s="172">
        <v>-241842338.38999999</v>
      </c>
    </row>
    <row r="53" spans="1:3" x14ac:dyDescent="0.2">
      <c r="A53" s="10">
        <v>8240</v>
      </c>
      <c r="B53" s="44" t="s">
        <v>45</v>
      </c>
      <c r="C53" s="172">
        <v>343068579.99000001</v>
      </c>
    </row>
    <row r="54" spans="1:3" x14ac:dyDescent="0.2">
      <c r="A54" s="10">
        <v>8250</v>
      </c>
      <c r="B54" s="44" t="s">
        <v>44</v>
      </c>
      <c r="C54" s="172">
        <v>0</v>
      </c>
    </row>
    <row r="55" spans="1:3" x14ac:dyDescent="0.2">
      <c r="A55" s="10">
        <v>8260</v>
      </c>
      <c r="B55" s="44" t="s">
        <v>43</v>
      </c>
      <c r="C55" s="172">
        <v>68487.16</v>
      </c>
    </row>
    <row r="56" spans="1:3" x14ac:dyDescent="0.2">
      <c r="A56" s="10">
        <v>8270</v>
      </c>
      <c r="B56" s="44" t="s">
        <v>42</v>
      </c>
      <c r="C56" s="172">
        <v>702283142.22000003</v>
      </c>
    </row>
    <row r="58" spans="1:3" x14ac:dyDescent="0.2">
      <c r="B58" s="5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2025-10-15T17:43:06Z</cp:lastPrinted>
  <dcterms:created xsi:type="dcterms:W3CDTF">2012-12-11T20:36:24Z</dcterms:created>
  <dcterms:modified xsi:type="dcterms:W3CDTF">2025-10-15T17:43:11Z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